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9" i="1"/>
  <c r="F59"/>
  <c r="H59" s="1"/>
  <c r="E59"/>
  <c r="G58"/>
  <c r="H58" s="1"/>
  <c r="F58"/>
  <c r="E58"/>
  <c r="H57"/>
  <c r="G57"/>
  <c r="F57"/>
  <c r="E57"/>
  <c r="G56"/>
  <c r="F56"/>
  <c r="E56"/>
  <c r="G55"/>
  <c r="F55"/>
  <c r="E55"/>
  <c r="G54"/>
  <c r="F54"/>
  <c r="E54"/>
  <c r="G53"/>
  <c r="F53"/>
  <c r="E53"/>
  <c r="G51"/>
  <c r="F51"/>
  <c r="E51"/>
  <c r="G50"/>
  <c r="F50"/>
  <c r="E50"/>
  <c r="E52" s="1"/>
  <c r="D49"/>
  <c r="G48"/>
  <c r="F48"/>
  <c r="E48"/>
  <c r="G47"/>
  <c r="F47"/>
  <c r="E47"/>
  <c r="G46"/>
  <c r="H46" s="1"/>
  <c r="F46"/>
  <c r="E46"/>
  <c r="G45"/>
  <c r="F45"/>
  <c r="E45"/>
  <c r="G44"/>
  <c r="F44"/>
  <c r="E44"/>
  <c r="G43"/>
  <c r="F43"/>
  <c r="E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G34"/>
  <c r="F34"/>
  <c r="E34"/>
  <c r="G33"/>
  <c r="F33"/>
  <c r="E33"/>
  <c r="G32"/>
  <c r="F32"/>
  <c r="E32"/>
  <c r="G31"/>
  <c r="H31" s="1"/>
  <c r="F31"/>
  <c r="E31"/>
  <c r="G30"/>
  <c r="F30"/>
  <c r="E30"/>
  <c r="G29"/>
  <c r="F29"/>
  <c r="E29"/>
  <c r="G28"/>
  <c r="F28"/>
  <c r="E28"/>
  <c r="G27"/>
  <c r="H27" s="1"/>
  <c r="F27"/>
  <c r="E27"/>
  <c r="G26"/>
  <c r="F26"/>
  <c r="E26"/>
  <c r="G25"/>
  <c r="F25"/>
  <c r="E25"/>
  <c r="G24"/>
  <c r="F24"/>
  <c r="E24"/>
  <c r="D23"/>
  <c r="G22"/>
  <c r="F22"/>
  <c r="E22"/>
  <c r="G21"/>
  <c r="F21"/>
  <c r="E21"/>
  <c r="G20"/>
  <c r="H20" s="1"/>
  <c r="F20"/>
  <c r="E20"/>
  <c r="G19"/>
  <c r="F19"/>
  <c r="E19"/>
  <c r="G18"/>
  <c r="F18"/>
  <c r="E18"/>
  <c r="G17"/>
  <c r="F17"/>
  <c r="E17"/>
  <c r="G16"/>
  <c r="F16"/>
  <c r="E16"/>
  <c r="G15"/>
  <c r="F15"/>
  <c r="E15"/>
  <c r="G14"/>
  <c r="F14"/>
  <c r="E14"/>
  <c r="G13"/>
  <c r="F13"/>
  <c r="E13"/>
  <c r="G12"/>
  <c r="F12"/>
  <c r="E12"/>
  <c r="G11"/>
  <c r="F11"/>
  <c r="E11"/>
  <c r="G10"/>
  <c r="H10" s="1"/>
  <c r="E10"/>
  <c r="G9"/>
  <c r="H9" s="1"/>
  <c r="I9" s="1"/>
  <c r="E9"/>
  <c r="G8"/>
  <c r="F8"/>
  <c r="H8" s="1"/>
  <c r="E8"/>
  <c r="G7"/>
  <c r="F7"/>
  <c r="E7"/>
  <c r="G6"/>
  <c r="F6"/>
  <c r="E6"/>
  <c r="G5"/>
  <c r="H5" s="1"/>
  <c r="I5" s="1"/>
  <c r="F5"/>
  <c r="E5"/>
  <c r="G4"/>
  <c r="F4"/>
  <c r="F23" s="1"/>
  <c r="E4"/>
  <c r="H26" l="1"/>
  <c r="I26" s="1"/>
  <c r="I31"/>
  <c r="H34"/>
  <c r="I34" s="1"/>
  <c r="H38"/>
  <c r="I38" s="1"/>
  <c r="H42"/>
  <c r="I42" s="1"/>
  <c r="H50"/>
  <c r="H52" s="1"/>
  <c r="H19"/>
  <c r="I19" s="1"/>
  <c r="E49"/>
  <c r="I10"/>
  <c r="H17"/>
  <c r="I17" s="1"/>
  <c r="H22"/>
  <c r="I22" s="1"/>
  <c r="F49"/>
  <c r="H29"/>
  <c r="I29" s="1"/>
  <c r="H30"/>
  <c r="I30" s="1"/>
  <c r="H33"/>
  <c r="H43"/>
  <c r="I43" s="1"/>
  <c r="H47"/>
  <c r="I47" s="1"/>
  <c r="H53"/>
  <c r="I53" s="1"/>
  <c r="E23"/>
  <c r="E60" s="1"/>
  <c r="G23"/>
  <c r="H11"/>
  <c r="I11" s="1"/>
  <c r="H15"/>
  <c r="I15" s="1"/>
  <c r="H44"/>
  <c r="I44" s="1"/>
  <c r="H55"/>
  <c r="I55" s="1"/>
  <c r="I57"/>
  <c r="H21"/>
  <c r="H28"/>
  <c r="I28" s="1"/>
  <c r="H40"/>
  <c r="I40" s="1"/>
  <c r="H45"/>
  <c r="I45" s="1"/>
  <c r="I46"/>
  <c r="F52"/>
  <c r="F60" s="1"/>
  <c r="H7"/>
  <c r="I7" s="1"/>
  <c r="H14"/>
  <c r="I14" s="1"/>
  <c r="H16"/>
  <c r="I16" s="1"/>
  <c r="D60"/>
  <c r="H32"/>
  <c r="I32" s="1"/>
  <c r="H37"/>
  <c r="I37" s="1"/>
  <c r="H39"/>
  <c r="I39" s="1"/>
  <c r="H48"/>
  <c r="I48" s="1"/>
  <c r="H54"/>
  <c r="I54" s="1"/>
  <c r="I8"/>
  <c r="H12"/>
  <c r="I12" s="1"/>
  <c r="I21"/>
  <c r="G49"/>
  <c r="I33"/>
  <c r="H35"/>
  <c r="I35" s="1"/>
  <c r="I59"/>
  <c r="H13"/>
  <c r="I13" s="1"/>
  <c r="H18"/>
  <c r="I18" s="1"/>
  <c r="I20"/>
  <c r="H25"/>
  <c r="I25" s="1"/>
  <c r="I27"/>
  <c r="H36"/>
  <c r="I36" s="1"/>
  <c r="H41"/>
  <c r="I41" s="1"/>
  <c r="H56"/>
  <c r="I56" s="1"/>
  <c r="I58"/>
  <c r="H24"/>
  <c r="H51"/>
  <c r="I51" s="1"/>
  <c r="G52"/>
  <c r="G60" s="1"/>
  <c r="K60" s="1"/>
  <c r="H6"/>
  <c r="I6" s="1"/>
  <c r="H4"/>
  <c r="I50" l="1"/>
  <c r="I52" s="1"/>
  <c r="I4"/>
  <c r="I23" s="1"/>
  <c r="H23"/>
  <c r="H60" s="1"/>
  <c r="I24"/>
  <c r="I49" s="1"/>
  <c r="H49"/>
  <c r="I60" l="1"/>
</calcChain>
</file>

<file path=xl/sharedStrings.xml><?xml version="1.0" encoding="utf-8"?>
<sst xmlns="http://schemas.openxmlformats.org/spreadsheetml/2006/main" count="88" uniqueCount="78">
  <si>
    <t>序号</t>
  </si>
  <si>
    <t>单位名称</t>
  </si>
  <si>
    <t>用工单位</t>
  </si>
  <si>
    <t>人数</t>
  </si>
  <si>
    <t>岗位补贴</t>
  </si>
  <si>
    <t>保险补贴</t>
  </si>
  <si>
    <t>其中：市级补贴合计</t>
  </si>
  <si>
    <t>补贴合计</t>
  </si>
  <si>
    <t>备注</t>
  </si>
  <si>
    <t>区级补贴</t>
  </si>
  <si>
    <t>市级补贴</t>
  </si>
  <si>
    <t>区级</t>
  </si>
  <si>
    <t>市级</t>
  </si>
  <si>
    <t>天津市首信人力资源服务有限公司</t>
    <phoneticPr fontId="1" type="noConversion"/>
  </si>
  <si>
    <t>第十六小学</t>
  </si>
  <si>
    <t>军民小学</t>
  </si>
  <si>
    <t>司法局</t>
  </si>
  <si>
    <t>第十二中学</t>
  </si>
  <si>
    <t>第十四小学</t>
  </si>
  <si>
    <t>第五中学</t>
  </si>
  <si>
    <t>嘉宁物业</t>
  </si>
  <si>
    <t>第十三小学</t>
  </si>
  <si>
    <t>第十五小学</t>
  </si>
  <si>
    <t>第九幼儿园</t>
  </si>
  <si>
    <t>特殊教育</t>
  </si>
  <si>
    <t>武清社险分中心</t>
  </si>
  <si>
    <t>老人1301.5，新人1437.28，新人医疗10%，工伤1.05%</t>
  </si>
  <si>
    <t>第十中学</t>
  </si>
  <si>
    <t>第十七小学</t>
  </si>
  <si>
    <t>第十小学</t>
  </si>
  <si>
    <t>第一小学</t>
  </si>
  <si>
    <t>第八小学</t>
  </si>
  <si>
    <t>调查队</t>
  </si>
  <si>
    <t>第八中学</t>
  </si>
  <si>
    <t>合计</t>
  </si>
  <si>
    <t>天津市雍大人力资源服务有限公司</t>
    <phoneticPr fontId="1" type="noConversion"/>
  </si>
  <si>
    <t>第六幼儿园</t>
  </si>
  <si>
    <t>第九小学</t>
  </si>
  <si>
    <t>第十幼儿园</t>
  </si>
  <si>
    <t>光明道小学</t>
  </si>
  <si>
    <t>老人1298.93，新人1401.41，医疗10%</t>
  </si>
  <si>
    <t>第四幼儿园</t>
  </si>
  <si>
    <t>第六小学</t>
  </si>
  <si>
    <t>第九中学</t>
  </si>
  <si>
    <t>二中</t>
  </si>
  <si>
    <t>第六中学</t>
  </si>
  <si>
    <t>第四中学</t>
  </si>
  <si>
    <t>第十一中学</t>
  </si>
  <si>
    <t>第一幼儿园</t>
  </si>
  <si>
    <t>曹子里小学</t>
  </si>
  <si>
    <t>光明道中学</t>
    <phoneticPr fontId="3" type="noConversion"/>
  </si>
  <si>
    <t>滨河道小学</t>
  </si>
  <si>
    <t>第七小学</t>
    <phoneticPr fontId="1" type="noConversion"/>
  </si>
  <si>
    <t>万达驿站</t>
  </si>
  <si>
    <t>京清驿站</t>
  </si>
  <si>
    <t>站北路驿站</t>
  </si>
  <si>
    <t>下朱庄驿站</t>
  </si>
  <si>
    <t>天津宸一劳务服务有限公司</t>
    <phoneticPr fontId="1" type="noConversion"/>
  </si>
  <si>
    <t>一幼</t>
  </si>
  <si>
    <t>雍阳中学</t>
  </si>
  <si>
    <t>2</t>
    <phoneticPr fontId="1" type="noConversion"/>
  </si>
  <si>
    <t>天津人力资源开发服务有限公司</t>
  </si>
  <si>
    <t>天津市武清区人力资源和社会保障局</t>
  </si>
  <si>
    <t>天津人力资源开发服务有限公司武清分公司</t>
  </si>
  <si>
    <t>南蔡村政府</t>
  </si>
  <si>
    <t>天津市赛达劳动服务有限公司</t>
  </si>
  <si>
    <t>零工市场</t>
  </si>
  <si>
    <t>天津市武清区大孟庄镇党群服务中心</t>
  </si>
  <si>
    <t>武清区大孟庄镇杨店村党群服务中心</t>
  </si>
  <si>
    <t>天津市武清区大良镇残疾人就业服务基地</t>
  </si>
  <si>
    <t>天津市玺跃人力资源有限公司</t>
  </si>
  <si>
    <t>天津市武清区崔黄口镇农业农村服务中心</t>
  </si>
  <si>
    <t>崔黄口就业驿站</t>
  </si>
  <si>
    <t>天津雍阳人力资源服务有限公司</t>
  </si>
  <si>
    <t>零工市场就业驿站</t>
  </si>
  <si>
    <t>补贴金额（大写）</t>
  </si>
  <si>
    <t>肆拾壹万捌仟柒佰陆拾捌元壹角陆分</t>
    <phoneticPr fontId="1" type="noConversion"/>
  </si>
  <si>
    <t>武清区2026年1月市级公益性岗位补贴公示单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</si>
</sst>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 ;[Red]\-0.00\ "/>
    <numFmt numFmtId="178" formatCode="0_ ;[Red]\-0\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4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5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tabSelected="1" topLeftCell="A55" workbookViewId="0">
      <selection activeCell="I62" sqref="I62"/>
    </sheetView>
  </sheetViews>
  <sheetFormatPr defaultColWidth="9" defaultRowHeight="43.5" customHeight="1"/>
  <cols>
    <col min="1" max="1" width="3.875" customWidth="1"/>
    <col min="2" max="2" width="13.125" style="75" customWidth="1"/>
    <col min="3" max="3" width="12.25" style="75" customWidth="1"/>
    <col min="4" max="4" width="5.25" customWidth="1"/>
    <col min="5" max="5" width="10" style="30" customWidth="1"/>
    <col min="6" max="6" width="10" style="68" customWidth="1"/>
    <col min="7" max="9" width="10.75" style="76" customWidth="1"/>
    <col min="10" max="10" width="4.25" style="77" customWidth="1"/>
    <col min="11" max="11" width="11.625" style="74" hidden="1" customWidth="1"/>
    <col min="12" max="12" width="12" style="30" hidden="1" customWidth="1"/>
    <col min="13" max="13" width="11.125" style="30" hidden="1" customWidth="1"/>
    <col min="14" max="14" width="49.875" style="30" hidden="1" customWidth="1"/>
    <col min="16" max="16" width="10.5" customWidth="1"/>
    <col min="17" max="17" width="11.625" customWidth="1"/>
    <col min="18" max="19" width="10.5" customWidth="1"/>
  </cols>
  <sheetData>
    <row r="1" spans="1:16" ht="39.75" customHeight="1">
      <c r="A1" s="1" t="s">
        <v>77</v>
      </c>
      <c r="B1" s="2"/>
      <c r="C1" s="2"/>
      <c r="D1" s="3"/>
      <c r="E1" s="3"/>
      <c r="F1" s="3"/>
      <c r="G1" s="3"/>
      <c r="H1" s="3"/>
      <c r="I1" s="3"/>
      <c r="J1" s="2"/>
      <c r="K1" s="4"/>
      <c r="L1" s="5"/>
      <c r="M1" s="6"/>
      <c r="N1" s="6"/>
    </row>
    <row r="2" spans="1:16" ht="14.2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9"/>
      <c r="G2" s="10" t="s">
        <v>5</v>
      </c>
      <c r="H2" s="11" t="s">
        <v>6</v>
      </c>
      <c r="I2" s="11" t="s">
        <v>7</v>
      </c>
      <c r="J2" s="7" t="s">
        <v>8</v>
      </c>
      <c r="K2" s="12"/>
      <c r="L2" s="13"/>
      <c r="M2" s="14"/>
      <c r="N2" s="14"/>
    </row>
    <row r="3" spans="1:16" ht="14.25">
      <c r="A3" s="15"/>
      <c r="B3" s="15"/>
      <c r="C3" s="15"/>
      <c r="D3" s="15"/>
      <c r="E3" s="16" t="s">
        <v>9</v>
      </c>
      <c r="F3" s="17" t="s">
        <v>10</v>
      </c>
      <c r="G3" s="10" t="s">
        <v>10</v>
      </c>
      <c r="H3" s="18"/>
      <c r="I3" s="18"/>
      <c r="J3" s="15"/>
      <c r="K3" s="12"/>
      <c r="L3" s="13" t="s">
        <v>11</v>
      </c>
      <c r="M3" s="14" t="s">
        <v>12</v>
      </c>
      <c r="N3" s="14" t="s">
        <v>5</v>
      </c>
    </row>
    <row r="4" spans="1:16" ht="14.25">
      <c r="A4" s="19">
        <v>1</v>
      </c>
      <c r="B4" s="20" t="s">
        <v>13</v>
      </c>
      <c r="C4" s="21" t="s">
        <v>14</v>
      </c>
      <c r="D4" s="22">
        <v>1</v>
      </c>
      <c r="E4" s="23">
        <f>ROUND(D4*L4,2)</f>
        <v>753</v>
      </c>
      <c r="F4" s="24">
        <f>ROUND(D4*M4,2)</f>
        <v>1757</v>
      </c>
      <c r="G4" s="25">
        <f>ROUND(D4*N4,2)</f>
        <v>1301.5</v>
      </c>
      <c r="H4" s="25">
        <f t="shared" ref="H4:H16" si="0">ROUND(F4+G4,2)</f>
        <v>3058.5</v>
      </c>
      <c r="I4" s="26">
        <f t="shared" ref="I4:I17" si="1">ROUND(H4+E4,2)</f>
        <v>3811.5</v>
      </c>
      <c r="J4" s="27"/>
      <c r="K4" s="28"/>
      <c r="L4" s="29">
        <v>753</v>
      </c>
      <c r="M4" s="29">
        <v>1757</v>
      </c>
      <c r="N4" s="29">
        <v>1301.5</v>
      </c>
      <c r="P4" s="30"/>
    </row>
    <row r="5" spans="1:16" ht="14.25">
      <c r="A5" s="19">
        <v>2</v>
      </c>
      <c r="B5" s="20"/>
      <c r="C5" s="31" t="s">
        <v>15</v>
      </c>
      <c r="D5" s="22">
        <v>3</v>
      </c>
      <c r="E5" s="23">
        <f>ROUND(D5*L5,2)</f>
        <v>2259</v>
      </c>
      <c r="F5" s="24">
        <f>ROUND(D5*M5,2)</f>
        <v>5271</v>
      </c>
      <c r="G5" s="25">
        <f>1301.5*2+1437.28</f>
        <v>4040.2799999999997</v>
      </c>
      <c r="H5" s="25">
        <f t="shared" si="0"/>
        <v>9311.2800000000007</v>
      </c>
      <c r="I5" s="26">
        <f t="shared" si="1"/>
        <v>11570.28</v>
      </c>
      <c r="J5" s="27"/>
      <c r="K5" s="28"/>
      <c r="L5" s="29">
        <v>753</v>
      </c>
      <c r="M5" s="29">
        <v>1757</v>
      </c>
      <c r="N5" s="29">
        <v>1301.5</v>
      </c>
    </row>
    <row r="6" spans="1:16" ht="14.25">
      <c r="A6" s="19">
        <v>3</v>
      </c>
      <c r="B6" s="20"/>
      <c r="C6" s="21" t="s">
        <v>16</v>
      </c>
      <c r="D6" s="22">
        <v>3</v>
      </c>
      <c r="E6" s="23">
        <f>ROUND(D6*L6,2)</f>
        <v>2259</v>
      </c>
      <c r="F6" s="24">
        <f>ROUND(D6*M6,2)</f>
        <v>5271</v>
      </c>
      <c r="G6" s="25">
        <f>1301.5*2+1437.28</f>
        <v>4040.2799999999997</v>
      </c>
      <c r="H6" s="25">
        <f t="shared" si="0"/>
        <v>9311.2800000000007</v>
      </c>
      <c r="I6" s="26">
        <f t="shared" si="1"/>
        <v>11570.28</v>
      </c>
      <c r="J6" s="27"/>
      <c r="K6" s="28"/>
      <c r="L6" s="29">
        <v>753</v>
      </c>
      <c r="M6" s="29">
        <v>1757</v>
      </c>
      <c r="N6" s="29">
        <v>1301.5</v>
      </c>
    </row>
    <row r="7" spans="1:16" ht="14.25">
      <c r="A7" s="19">
        <v>4</v>
      </c>
      <c r="B7" s="20"/>
      <c r="C7" s="21" t="s">
        <v>17</v>
      </c>
      <c r="D7" s="22">
        <v>2</v>
      </c>
      <c r="E7" s="23">
        <f>ROUND(D7*L7,2)</f>
        <v>1506</v>
      </c>
      <c r="F7" s="24">
        <f>ROUND(D7*M7,2)</f>
        <v>3514</v>
      </c>
      <c r="G7" s="25">
        <f>ROUND(D7*N7,2)</f>
        <v>2603</v>
      </c>
      <c r="H7" s="25">
        <f t="shared" si="0"/>
        <v>6117</v>
      </c>
      <c r="I7" s="26">
        <f t="shared" si="1"/>
        <v>7623</v>
      </c>
      <c r="J7" s="27"/>
      <c r="K7" s="28"/>
      <c r="L7" s="29">
        <v>753</v>
      </c>
      <c r="M7" s="29">
        <v>1757</v>
      </c>
      <c r="N7" s="29">
        <v>1301.5</v>
      </c>
    </row>
    <row r="8" spans="1:16" ht="14.25">
      <c r="A8" s="19">
        <v>5</v>
      </c>
      <c r="B8" s="20"/>
      <c r="C8" s="21" t="s">
        <v>18</v>
      </c>
      <c r="D8" s="22">
        <v>3</v>
      </c>
      <c r="E8" s="23">
        <f>ROUND(D8*L8,2)</f>
        <v>2259</v>
      </c>
      <c r="F8" s="24">
        <f>ROUND(D8*M8,2)</f>
        <v>5271</v>
      </c>
      <c r="G8" s="25">
        <f>1301.5*2+1437.28</f>
        <v>4040.2799999999997</v>
      </c>
      <c r="H8" s="25">
        <f t="shared" si="0"/>
        <v>9311.2800000000007</v>
      </c>
      <c r="I8" s="26">
        <f t="shared" si="1"/>
        <v>11570.28</v>
      </c>
      <c r="J8" s="27"/>
      <c r="K8" s="28"/>
      <c r="L8" s="29">
        <v>753</v>
      </c>
      <c r="M8" s="29">
        <v>1757</v>
      </c>
      <c r="N8" s="29">
        <v>1301.5</v>
      </c>
    </row>
    <row r="9" spans="1:16" ht="14.25">
      <c r="A9" s="19">
        <v>6</v>
      </c>
      <c r="B9" s="20"/>
      <c r="C9" s="21" t="s">
        <v>19</v>
      </c>
      <c r="D9" s="22">
        <v>1</v>
      </c>
      <c r="E9" s="23">
        <f>ROUND(D9*L9,2)</f>
        <v>753</v>
      </c>
      <c r="F9" s="24">
        <v>1757</v>
      </c>
      <c r="G9" s="25">
        <f>ROUND(D9*N9,2)</f>
        <v>1301.5</v>
      </c>
      <c r="H9" s="25">
        <f t="shared" si="0"/>
        <v>3058.5</v>
      </c>
      <c r="I9" s="26">
        <f t="shared" si="1"/>
        <v>3811.5</v>
      </c>
      <c r="J9" s="27"/>
      <c r="K9" s="28"/>
      <c r="L9" s="29">
        <v>753</v>
      </c>
      <c r="M9" s="29">
        <v>1757</v>
      </c>
      <c r="N9" s="29">
        <v>1301.5</v>
      </c>
    </row>
    <row r="10" spans="1:16" ht="14.25">
      <c r="A10" s="19">
        <v>7</v>
      </c>
      <c r="B10" s="20"/>
      <c r="C10" s="21" t="s">
        <v>20</v>
      </c>
      <c r="D10" s="22">
        <v>2</v>
      </c>
      <c r="E10" s="23">
        <f>ROUND(D10*L10,2)</f>
        <v>1506</v>
      </c>
      <c r="F10" s="24">
        <v>3514</v>
      </c>
      <c r="G10" s="25">
        <f>ROUND(D10*N10,2)</f>
        <v>2603</v>
      </c>
      <c r="H10" s="25">
        <f t="shared" si="0"/>
        <v>6117</v>
      </c>
      <c r="I10" s="26">
        <f t="shared" si="1"/>
        <v>7623</v>
      </c>
      <c r="J10" s="27"/>
      <c r="K10" s="28"/>
      <c r="L10" s="29">
        <v>753</v>
      </c>
      <c r="M10" s="29">
        <v>1757</v>
      </c>
      <c r="N10" s="29">
        <v>1301.5</v>
      </c>
    </row>
    <row r="11" spans="1:16" ht="14.25">
      <c r="A11" s="19">
        <v>8</v>
      </c>
      <c r="B11" s="20"/>
      <c r="C11" s="21" t="s">
        <v>21</v>
      </c>
      <c r="D11" s="22">
        <v>1</v>
      </c>
      <c r="E11" s="23">
        <f>ROUND(D11*L11,2)</f>
        <v>753</v>
      </c>
      <c r="F11" s="24">
        <f>ROUND(D11*M11,2)</f>
        <v>1757</v>
      </c>
      <c r="G11" s="25">
        <f>ROUND(D11*N11,2)</f>
        <v>1301.5</v>
      </c>
      <c r="H11" s="25">
        <f t="shared" si="0"/>
        <v>3058.5</v>
      </c>
      <c r="I11" s="26">
        <f t="shared" si="1"/>
        <v>3811.5</v>
      </c>
      <c r="J11" s="27"/>
      <c r="K11" s="28"/>
      <c r="L11" s="29">
        <v>753</v>
      </c>
      <c r="M11" s="29">
        <v>1757</v>
      </c>
      <c r="N11" s="29">
        <v>1301.5</v>
      </c>
    </row>
    <row r="12" spans="1:16" ht="14.25">
      <c r="A12" s="19">
        <v>9</v>
      </c>
      <c r="B12" s="20"/>
      <c r="C12" s="21" t="s">
        <v>22</v>
      </c>
      <c r="D12" s="22">
        <v>5</v>
      </c>
      <c r="E12" s="23">
        <f>ROUND(D12*L12,2)</f>
        <v>3765</v>
      </c>
      <c r="F12" s="24">
        <f>ROUND(D12*M12,2)</f>
        <v>8785</v>
      </c>
      <c r="G12" s="25">
        <f>ROUND(D12*N12,2)</f>
        <v>6507.5</v>
      </c>
      <c r="H12" s="25">
        <f t="shared" si="0"/>
        <v>15292.5</v>
      </c>
      <c r="I12" s="26">
        <f t="shared" si="1"/>
        <v>19057.5</v>
      </c>
      <c r="J12" s="27"/>
      <c r="K12" s="28"/>
      <c r="L12" s="29">
        <v>753</v>
      </c>
      <c r="M12" s="29">
        <v>1757</v>
      </c>
      <c r="N12" s="29">
        <v>1301.5</v>
      </c>
    </row>
    <row r="13" spans="1:16" ht="14.25">
      <c r="A13" s="19">
        <v>10</v>
      </c>
      <c r="B13" s="20"/>
      <c r="C13" s="21" t="s">
        <v>23</v>
      </c>
      <c r="D13" s="22">
        <v>1</v>
      </c>
      <c r="E13" s="23">
        <f>ROUND(D13*L13,2)</f>
        <v>753</v>
      </c>
      <c r="F13" s="24">
        <f>ROUND(D13*M13,2)</f>
        <v>1757</v>
      </c>
      <c r="G13" s="25">
        <f>ROUND(D13*N13,2)</f>
        <v>1301.5</v>
      </c>
      <c r="H13" s="25">
        <f t="shared" si="0"/>
        <v>3058.5</v>
      </c>
      <c r="I13" s="26">
        <f t="shared" si="1"/>
        <v>3811.5</v>
      </c>
      <c r="J13" s="27"/>
      <c r="K13" s="32"/>
      <c r="L13" s="29">
        <v>753</v>
      </c>
      <c r="M13" s="29">
        <v>1757</v>
      </c>
      <c r="N13" s="29">
        <v>1301.5</v>
      </c>
    </row>
    <row r="14" spans="1:16" ht="14.25">
      <c r="A14" s="19">
        <v>11</v>
      </c>
      <c r="B14" s="20"/>
      <c r="C14" s="21" t="s">
        <v>24</v>
      </c>
      <c r="D14" s="22">
        <v>1</v>
      </c>
      <c r="E14" s="23">
        <f>ROUND(D14*L14,2)</f>
        <v>753</v>
      </c>
      <c r="F14" s="24">
        <f>ROUND(D14*M14,2)</f>
        <v>1757</v>
      </c>
      <c r="G14" s="25">
        <f>ROUND(D14*N14,2)</f>
        <v>1301.5</v>
      </c>
      <c r="H14" s="25">
        <f t="shared" si="0"/>
        <v>3058.5</v>
      </c>
      <c r="I14" s="26">
        <f t="shared" si="1"/>
        <v>3811.5</v>
      </c>
      <c r="J14" s="27"/>
      <c r="K14" s="32"/>
      <c r="L14" s="29">
        <v>753</v>
      </c>
      <c r="M14" s="29">
        <v>1757</v>
      </c>
      <c r="N14" s="29">
        <v>1301.5</v>
      </c>
    </row>
    <row r="15" spans="1:16" ht="28.5">
      <c r="A15" s="19">
        <v>12</v>
      </c>
      <c r="B15" s="20"/>
      <c r="C15" s="21" t="s">
        <v>25</v>
      </c>
      <c r="D15" s="22">
        <v>2</v>
      </c>
      <c r="E15" s="23">
        <f>ROUND(D15*L15,2)</f>
        <v>1506</v>
      </c>
      <c r="F15" s="24">
        <f>ROUND(D15*M15,2)</f>
        <v>3514</v>
      </c>
      <c r="G15" s="25">
        <f>1437.28*2</f>
        <v>2874.56</v>
      </c>
      <c r="H15" s="25">
        <f t="shared" si="0"/>
        <v>6388.56</v>
      </c>
      <c r="I15" s="26">
        <f t="shared" si="1"/>
        <v>7894.56</v>
      </c>
      <c r="J15" s="27"/>
      <c r="K15" s="32"/>
      <c r="L15" s="29">
        <v>753</v>
      </c>
      <c r="M15" s="29">
        <v>1757</v>
      </c>
      <c r="N15" s="33" t="s">
        <v>26</v>
      </c>
    </row>
    <row r="16" spans="1:16" ht="14.25">
      <c r="A16" s="19">
        <v>13</v>
      </c>
      <c r="B16" s="20"/>
      <c r="C16" s="21" t="s">
        <v>27</v>
      </c>
      <c r="D16" s="22">
        <v>1</v>
      </c>
      <c r="E16" s="23">
        <f>ROUND(D16*L16,2)</f>
        <v>753</v>
      </c>
      <c r="F16" s="24">
        <f>ROUND(D16*M16,2)</f>
        <v>1757</v>
      </c>
      <c r="G16" s="25">
        <f>D16*N16</f>
        <v>1301.5</v>
      </c>
      <c r="H16" s="25">
        <f t="shared" si="0"/>
        <v>3058.5</v>
      </c>
      <c r="I16" s="26">
        <f t="shared" si="1"/>
        <v>3811.5</v>
      </c>
      <c r="J16" s="27"/>
      <c r="K16" s="32"/>
      <c r="L16" s="29">
        <v>753</v>
      </c>
      <c r="M16" s="29">
        <v>1757</v>
      </c>
      <c r="N16" s="29">
        <v>1301.5</v>
      </c>
    </row>
    <row r="17" spans="1:14" ht="14.25">
      <c r="A17" s="19">
        <v>14</v>
      </c>
      <c r="B17" s="20"/>
      <c r="C17" s="21" t="s">
        <v>28</v>
      </c>
      <c r="D17" s="22">
        <v>3</v>
      </c>
      <c r="E17" s="23">
        <f>ROUND(D17*L17,2)</f>
        <v>2259</v>
      </c>
      <c r="F17" s="24">
        <f>ROUND(D17*M17,2)</f>
        <v>5271</v>
      </c>
      <c r="G17" s="25">
        <f>D17*N17</f>
        <v>3904.5</v>
      </c>
      <c r="H17" s="25">
        <f>F17+G17</f>
        <v>9175.5</v>
      </c>
      <c r="I17" s="26">
        <f t="shared" si="1"/>
        <v>11434.5</v>
      </c>
      <c r="J17" s="27"/>
      <c r="K17" s="32"/>
      <c r="L17" s="29">
        <v>753</v>
      </c>
      <c r="M17" s="29">
        <v>1757</v>
      </c>
      <c r="N17" s="29">
        <v>1301.5</v>
      </c>
    </row>
    <row r="18" spans="1:14" ht="14.25">
      <c r="A18" s="19">
        <v>15</v>
      </c>
      <c r="B18" s="20"/>
      <c r="C18" s="21" t="s">
        <v>29</v>
      </c>
      <c r="D18" s="22">
        <v>4</v>
      </c>
      <c r="E18" s="23">
        <f>ROUND(D18*L18,2)</f>
        <v>3012</v>
      </c>
      <c r="F18" s="24">
        <f>ROUND(D18*M18,2)</f>
        <v>7028</v>
      </c>
      <c r="G18" s="25">
        <f>2*N18+1437.28*2</f>
        <v>5477.5599999999995</v>
      </c>
      <c r="H18" s="25">
        <f>F18+G18</f>
        <v>12505.56</v>
      </c>
      <c r="I18" s="26">
        <f>H18+E18</f>
        <v>15517.56</v>
      </c>
      <c r="J18" s="27"/>
      <c r="K18" s="32"/>
      <c r="L18" s="29">
        <v>753</v>
      </c>
      <c r="M18" s="29">
        <v>1757</v>
      </c>
      <c r="N18" s="29">
        <v>1301.5</v>
      </c>
    </row>
    <row r="19" spans="1:14" ht="14.25">
      <c r="A19" s="19">
        <v>16</v>
      </c>
      <c r="B19" s="20"/>
      <c r="C19" s="21" t="s">
        <v>30</v>
      </c>
      <c r="D19" s="22">
        <v>1</v>
      </c>
      <c r="E19" s="23">
        <f>ROUND(D19*L19,2)</f>
        <v>753</v>
      </c>
      <c r="F19" s="24">
        <f>ROUND(D19*M19,2)</f>
        <v>1757</v>
      </c>
      <c r="G19" s="25">
        <f>ROUND(D19*N19,2)</f>
        <v>1301.5</v>
      </c>
      <c r="H19" s="25">
        <f t="shared" ref="H19:H22" si="2">ROUND(F19+G19,2)</f>
        <v>3058.5</v>
      </c>
      <c r="I19" s="26">
        <f t="shared" ref="I19:I22" si="3">ROUND(H19+E19,2)</f>
        <v>3811.5</v>
      </c>
      <c r="J19" s="27"/>
      <c r="K19" s="32"/>
      <c r="L19" s="29">
        <v>753</v>
      </c>
      <c r="M19" s="29">
        <v>1757</v>
      </c>
      <c r="N19" s="29">
        <v>1301.5</v>
      </c>
    </row>
    <row r="20" spans="1:14" ht="14.25">
      <c r="A20" s="19">
        <v>17</v>
      </c>
      <c r="B20" s="20"/>
      <c r="C20" s="34" t="s">
        <v>31</v>
      </c>
      <c r="D20" s="22">
        <v>1</v>
      </c>
      <c r="E20" s="23">
        <f>ROUND(D20*L20,2)</f>
        <v>753</v>
      </c>
      <c r="F20" s="24">
        <f>ROUND(D20*M20,2)</f>
        <v>1757</v>
      </c>
      <c r="G20" s="25">
        <f>ROUND(D20*N20,2)</f>
        <v>1301.5</v>
      </c>
      <c r="H20" s="25">
        <f t="shared" si="2"/>
        <v>3058.5</v>
      </c>
      <c r="I20" s="26">
        <f t="shared" si="3"/>
        <v>3811.5</v>
      </c>
      <c r="J20" s="27"/>
      <c r="K20" s="32"/>
      <c r="L20" s="29">
        <v>753</v>
      </c>
      <c r="M20" s="29">
        <v>1757</v>
      </c>
      <c r="N20" s="29">
        <v>1301.5</v>
      </c>
    </row>
    <row r="21" spans="1:14" ht="14.25">
      <c r="A21" s="19">
        <v>18</v>
      </c>
      <c r="B21" s="20"/>
      <c r="C21" s="34" t="s">
        <v>32</v>
      </c>
      <c r="D21" s="22">
        <v>1</v>
      </c>
      <c r="E21" s="23">
        <f>ROUND(D21*L21,2)</f>
        <v>753</v>
      </c>
      <c r="F21" s="24">
        <f>ROUND(D21*M21,2)</f>
        <v>1757</v>
      </c>
      <c r="G21" s="25">
        <f>ROUND(D21*N21,2)</f>
        <v>1301.5</v>
      </c>
      <c r="H21" s="25">
        <f t="shared" si="2"/>
        <v>3058.5</v>
      </c>
      <c r="I21" s="26">
        <f t="shared" si="3"/>
        <v>3811.5</v>
      </c>
      <c r="J21" s="27"/>
      <c r="K21" s="32"/>
      <c r="L21" s="29">
        <v>753</v>
      </c>
      <c r="M21" s="29">
        <v>1757</v>
      </c>
      <c r="N21" s="29">
        <v>1301.5</v>
      </c>
    </row>
    <row r="22" spans="1:14" ht="14.25">
      <c r="A22" s="19">
        <v>19</v>
      </c>
      <c r="B22" s="35"/>
      <c r="C22" s="36" t="s">
        <v>33</v>
      </c>
      <c r="D22" s="22">
        <v>3</v>
      </c>
      <c r="E22" s="23">
        <f>ROUND(D22*L22,2)</f>
        <v>2259</v>
      </c>
      <c r="F22" s="24">
        <f>ROUND(D22*M22,2)</f>
        <v>5271</v>
      </c>
      <c r="G22" s="25">
        <f>ROUND(D22*N22,2)</f>
        <v>3904.5</v>
      </c>
      <c r="H22" s="25">
        <f t="shared" si="2"/>
        <v>9175.5</v>
      </c>
      <c r="I22" s="26">
        <f t="shared" si="3"/>
        <v>11434.5</v>
      </c>
      <c r="J22" s="27"/>
      <c r="K22" s="28"/>
      <c r="L22" s="29">
        <v>753</v>
      </c>
      <c r="M22" s="29">
        <v>1757</v>
      </c>
      <c r="N22" s="29">
        <v>1301.5</v>
      </c>
    </row>
    <row r="23" spans="1:14" ht="14.25">
      <c r="A23" s="37" t="s">
        <v>34</v>
      </c>
      <c r="B23" s="38"/>
      <c r="C23" s="39"/>
      <c r="D23" s="40">
        <f t="shared" ref="D23:I23" si="4">SUM(D4:D22)</f>
        <v>39</v>
      </c>
      <c r="E23" s="40">
        <f t="shared" si="4"/>
        <v>29367</v>
      </c>
      <c r="F23" s="40">
        <f t="shared" si="4"/>
        <v>68523</v>
      </c>
      <c r="G23" s="40">
        <f t="shared" si="4"/>
        <v>51708.959999999999</v>
      </c>
      <c r="H23" s="40">
        <f t="shared" si="4"/>
        <v>120231.95999999999</v>
      </c>
      <c r="I23" s="40">
        <f t="shared" si="4"/>
        <v>149598.96</v>
      </c>
      <c r="J23" s="27"/>
      <c r="K23" s="32"/>
      <c r="L23" s="29"/>
      <c r="M23" s="29"/>
      <c r="N23" s="29"/>
    </row>
    <row r="24" spans="1:14" ht="14.25">
      <c r="A24" s="19">
        <v>20</v>
      </c>
      <c r="B24" s="41" t="s">
        <v>35</v>
      </c>
      <c r="C24" s="40" t="s">
        <v>14</v>
      </c>
      <c r="D24" s="40">
        <v>7</v>
      </c>
      <c r="E24" s="23">
        <f>ROUND(D24*L24,2)</f>
        <v>5271</v>
      </c>
      <c r="F24" s="24">
        <f>ROUND(D24*M24,2)</f>
        <v>12299</v>
      </c>
      <c r="G24" s="25">
        <f>1298.93*5+1401.41*2</f>
        <v>9297.4700000000012</v>
      </c>
      <c r="H24" s="25">
        <f t="shared" ref="H24:H48" si="5">ROUND(F24+G24,2)</f>
        <v>21596.47</v>
      </c>
      <c r="I24" s="26">
        <f t="shared" ref="I24:I48" si="6">ROUND(H24+E24,2)</f>
        <v>26867.47</v>
      </c>
      <c r="J24" s="27"/>
      <c r="K24" s="32"/>
      <c r="L24" s="29">
        <v>753</v>
      </c>
      <c r="M24" s="29">
        <v>1757</v>
      </c>
      <c r="N24" s="29">
        <v>1298.93</v>
      </c>
    </row>
    <row r="25" spans="1:14" ht="14.25">
      <c r="A25" s="19">
        <v>21</v>
      </c>
      <c r="B25" s="42"/>
      <c r="C25" s="40" t="s">
        <v>36</v>
      </c>
      <c r="D25" s="40">
        <v>1</v>
      </c>
      <c r="E25" s="23">
        <f>ROUND(D25*L25,2)</f>
        <v>753</v>
      </c>
      <c r="F25" s="24">
        <f>ROUND(D25*M25,2)</f>
        <v>1757</v>
      </c>
      <c r="G25" s="25">
        <f>ROUND(D25*N25,2)</f>
        <v>1298.93</v>
      </c>
      <c r="H25" s="25">
        <f t="shared" si="5"/>
        <v>3055.93</v>
      </c>
      <c r="I25" s="26">
        <f t="shared" si="6"/>
        <v>3808.93</v>
      </c>
      <c r="J25" s="27"/>
      <c r="K25" s="32"/>
      <c r="L25" s="29">
        <v>753</v>
      </c>
      <c r="M25" s="29">
        <v>1757</v>
      </c>
      <c r="N25" s="29">
        <v>1298.93</v>
      </c>
    </row>
    <row r="26" spans="1:14" ht="14.25">
      <c r="A26" s="19">
        <v>22</v>
      </c>
      <c r="B26" s="42"/>
      <c r="C26" s="40" t="s">
        <v>37</v>
      </c>
      <c r="D26" s="40">
        <v>6</v>
      </c>
      <c r="E26" s="23">
        <f>ROUND(D26*L26,2)</f>
        <v>4518</v>
      </c>
      <c r="F26" s="24">
        <f>ROUND(D26*M26,2)</f>
        <v>10542</v>
      </c>
      <c r="G26" s="25">
        <f>ROUND(D26*N26,2)</f>
        <v>7793.58</v>
      </c>
      <c r="H26" s="25">
        <f t="shared" si="5"/>
        <v>18335.580000000002</v>
      </c>
      <c r="I26" s="26">
        <f t="shared" si="6"/>
        <v>22853.58</v>
      </c>
      <c r="J26" s="27"/>
      <c r="K26" s="32"/>
      <c r="L26" s="29">
        <v>753</v>
      </c>
      <c r="M26" s="29">
        <v>1757</v>
      </c>
      <c r="N26" s="29">
        <v>1298.93</v>
      </c>
    </row>
    <row r="27" spans="1:14" ht="14.25">
      <c r="A27" s="19">
        <v>23</v>
      </c>
      <c r="B27" s="42"/>
      <c r="C27" s="40" t="s">
        <v>38</v>
      </c>
      <c r="D27" s="40">
        <v>1</v>
      </c>
      <c r="E27" s="23">
        <f>ROUND(D27*L27,2)</f>
        <v>753</v>
      </c>
      <c r="F27" s="24">
        <f>ROUND(D27*M27,2)</f>
        <v>1757</v>
      </c>
      <c r="G27" s="25">
        <f>ROUND(D27*N27,2)</f>
        <v>1298.93</v>
      </c>
      <c r="H27" s="25">
        <f t="shared" si="5"/>
        <v>3055.93</v>
      </c>
      <c r="I27" s="26">
        <f t="shared" si="6"/>
        <v>3808.93</v>
      </c>
      <c r="J27" s="27"/>
      <c r="K27" s="32"/>
      <c r="L27" s="29">
        <v>753</v>
      </c>
      <c r="M27" s="29">
        <v>1757</v>
      </c>
      <c r="N27" s="29">
        <v>1298.93</v>
      </c>
    </row>
    <row r="28" spans="1:14" ht="14.25">
      <c r="A28" s="19">
        <v>24</v>
      </c>
      <c r="B28" s="42"/>
      <c r="C28" s="40" t="s">
        <v>21</v>
      </c>
      <c r="D28" s="40">
        <v>4</v>
      </c>
      <c r="E28" s="23">
        <f>ROUND(D28*L28,2)</f>
        <v>3012</v>
      </c>
      <c r="F28" s="24">
        <f>ROUND(D28*M28,2)</f>
        <v>7028</v>
      </c>
      <c r="G28" s="25">
        <f>ROUND(D28*N28,2)</f>
        <v>5195.72</v>
      </c>
      <c r="H28" s="25">
        <f t="shared" si="5"/>
        <v>12223.72</v>
      </c>
      <c r="I28" s="26">
        <f t="shared" si="6"/>
        <v>15235.72</v>
      </c>
      <c r="J28" s="27"/>
      <c r="K28" s="32"/>
      <c r="L28" s="29">
        <v>753</v>
      </c>
      <c r="M28" s="29">
        <v>1757</v>
      </c>
      <c r="N28" s="29">
        <v>1298.93</v>
      </c>
    </row>
    <row r="29" spans="1:14" ht="14.25">
      <c r="A29" s="19">
        <v>25</v>
      </c>
      <c r="B29" s="42"/>
      <c r="C29" s="40" t="s">
        <v>23</v>
      </c>
      <c r="D29" s="40">
        <v>2</v>
      </c>
      <c r="E29" s="23">
        <f>ROUND(D29*L29,2)</f>
        <v>1506</v>
      </c>
      <c r="F29" s="24">
        <f>ROUND(D29*M29,2)</f>
        <v>3514</v>
      </c>
      <c r="G29" s="25">
        <f>ROUND(D29*N29,2)</f>
        <v>2597.86</v>
      </c>
      <c r="H29" s="25">
        <f t="shared" si="5"/>
        <v>6111.86</v>
      </c>
      <c r="I29" s="26">
        <f t="shared" si="6"/>
        <v>7617.86</v>
      </c>
      <c r="J29" s="27"/>
      <c r="K29" s="32"/>
      <c r="L29" s="29">
        <v>753</v>
      </c>
      <c r="M29" s="29">
        <v>1757</v>
      </c>
      <c r="N29" s="29">
        <v>1298.93</v>
      </c>
    </row>
    <row r="30" spans="1:14" ht="14.25">
      <c r="A30" s="19">
        <v>26</v>
      </c>
      <c r="B30" s="42"/>
      <c r="C30" s="40" t="s">
        <v>39</v>
      </c>
      <c r="D30" s="40">
        <v>4</v>
      </c>
      <c r="E30" s="23">
        <f>ROUND(D30*L30,2)</f>
        <v>3012</v>
      </c>
      <c r="F30" s="24">
        <f>ROUND(D30*M30,2)</f>
        <v>7028</v>
      </c>
      <c r="G30" s="25">
        <f>1298.93*2+1401.41*2</f>
        <v>5400.68</v>
      </c>
      <c r="H30" s="25">
        <f t="shared" si="5"/>
        <v>12428.68</v>
      </c>
      <c r="I30" s="26">
        <f t="shared" si="6"/>
        <v>15440.68</v>
      </c>
      <c r="J30" s="27"/>
      <c r="K30" s="32"/>
      <c r="L30" s="29">
        <v>753</v>
      </c>
      <c r="M30" s="29">
        <v>1757</v>
      </c>
      <c r="N30" s="33" t="s">
        <v>40</v>
      </c>
    </row>
    <row r="31" spans="1:14" ht="14.25">
      <c r="A31" s="19">
        <v>27</v>
      </c>
      <c r="B31" s="42"/>
      <c r="C31" s="40" t="s">
        <v>41</v>
      </c>
      <c r="D31" s="40">
        <v>4</v>
      </c>
      <c r="E31" s="23">
        <f>ROUND(D31*L31,2)</f>
        <v>3012</v>
      </c>
      <c r="F31" s="24">
        <f>ROUND(D31*M31,2)</f>
        <v>7028</v>
      </c>
      <c r="G31" s="25">
        <f>ROUND(D31*N31,2)</f>
        <v>5195.72</v>
      </c>
      <c r="H31" s="25">
        <f t="shared" si="5"/>
        <v>12223.72</v>
      </c>
      <c r="I31" s="26">
        <f t="shared" si="6"/>
        <v>15235.72</v>
      </c>
      <c r="J31" s="27"/>
      <c r="K31" s="32"/>
      <c r="L31" s="29">
        <v>753</v>
      </c>
      <c r="M31" s="29">
        <v>1757</v>
      </c>
      <c r="N31" s="29">
        <v>1298.93</v>
      </c>
    </row>
    <row r="32" spans="1:14" ht="14.25">
      <c r="A32" s="19">
        <v>28</v>
      </c>
      <c r="B32" s="42"/>
      <c r="C32" s="40" t="s">
        <v>42</v>
      </c>
      <c r="D32" s="40">
        <v>1</v>
      </c>
      <c r="E32" s="23">
        <f>ROUND(D32*L32,2)</f>
        <v>753</v>
      </c>
      <c r="F32" s="24">
        <f>ROUND(D32*M32,2)</f>
        <v>1757</v>
      </c>
      <c r="G32" s="25">
        <f>ROUND(D32*N32,2)</f>
        <v>1298.93</v>
      </c>
      <c r="H32" s="25">
        <f t="shared" si="5"/>
        <v>3055.93</v>
      </c>
      <c r="I32" s="26">
        <f t="shared" si="6"/>
        <v>3808.93</v>
      </c>
      <c r="J32" s="27"/>
      <c r="K32" s="43"/>
      <c r="L32" s="29">
        <v>753</v>
      </c>
      <c r="M32" s="29">
        <v>1757</v>
      </c>
      <c r="N32" s="29">
        <v>1298.93</v>
      </c>
    </row>
    <row r="33" spans="1:14" ht="14.25">
      <c r="A33" s="19">
        <v>29</v>
      </c>
      <c r="B33" s="42"/>
      <c r="C33" s="40" t="s">
        <v>43</v>
      </c>
      <c r="D33" s="40">
        <v>2</v>
      </c>
      <c r="E33" s="23">
        <f>ROUND(D33*L33,2)</f>
        <v>1506</v>
      </c>
      <c r="F33" s="24">
        <f>ROUND(D33*M33,2)</f>
        <v>3514</v>
      </c>
      <c r="G33" s="25">
        <f>1298.93+1401.41</f>
        <v>2700.34</v>
      </c>
      <c r="H33" s="25">
        <f t="shared" si="5"/>
        <v>6214.34</v>
      </c>
      <c r="I33" s="26">
        <f t="shared" si="6"/>
        <v>7720.34</v>
      </c>
      <c r="J33" s="27"/>
      <c r="K33" s="43"/>
      <c r="L33" s="29">
        <v>753</v>
      </c>
      <c r="M33" s="29">
        <v>1757</v>
      </c>
      <c r="N33" s="29">
        <v>1298.93</v>
      </c>
    </row>
    <row r="34" spans="1:14" ht="14.25">
      <c r="A34" s="19">
        <v>30</v>
      </c>
      <c r="B34" s="42"/>
      <c r="C34" s="40" t="s">
        <v>44</v>
      </c>
      <c r="D34" s="40">
        <v>1</v>
      </c>
      <c r="E34" s="23">
        <f>ROUND(D34*L34,2)</f>
        <v>753</v>
      </c>
      <c r="F34" s="24">
        <f>ROUND(D34*M34,2)</f>
        <v>1757</v>
      </c>
      <c r="G34" s="25">
        <f>D34*N34</f>
        <v>1298.93</v>
      </c>
      <c r="H34" s="25">
        <f t="shared" si="5"/>
        <v>3055.93</v>
      </c>
      <c r="I34" s="26">
        <f t="shared" si="6"/>
        <v>3808.93</v>
      </c>
      <c r="J34" s="27"/>
      <c r="K34" s="43"/>
      <c r="L34" s="29">
        <v>753</v>
      </c>
      <c r="M34" s="29">
        <v>1757</v>
      </c>
      <c r="N34" s="29">
        <v>1298.93</v>
      </c>
    </row>
    <row r="35" spans="1:14" ht="14.25">
      <c r="A35" s="19">
        <v>31</v>
      </c>
      <c r="B35" s="42"/>
      <c r="C35" s="40" t="s">
        <v>31</v>
      </c>
      <c r="D35" s="40">
        <v>1</v>
      </c>
      <c r="E35" s="23">
        <f>ROUND(D35*L35,2)</f>
        <v>753</v>
      </c>
      <c r="F35" s="24">
        <f>ROUND(D35*M35,2)</f>
        <v>1757</v>
      </c>
      <c r="G35" s="25">
        <f>ROUND(D35*N35,2)</f>
        <v>1298.93</v>
      </c>
      <c r="H35" s="25">
        <f t="shared" si="5"/>
        <v>3055.93</v>
      </c>
      <c r="I35" s="26">
        <f t="shared" si="6"/>
        <v>3808.93</v>
      </c>
      <c r="J35" s="27"/>
      <c r="K35" s="32"/>
      <c r="L35" s="29">
        <v>753</v>
      </c>
      <c r="M35" s="29">
        <v>1757</v>
      </c>
      <c r="N35" s="29">
        <v>1298.93</v>
      </c>
    </row>
    <row r="36" spans="1:14" ht="14.25">
      <c r="A36" s="19">
        <v>32</v>
      </c>
      <c r="B36" s="42"/>
      <c r="C36" s="40" t="s">
        <v>45</v>
      </c>
      <c r="D36" s="40">
        <v>3</v>
      </c>
      <c r="E36" s="23">
        <f>ROUND(D36*L36,2)</f>
        <v>2259</v>
      </c>
      <c r="F36" s="24">
        <f>ROUND(D36*M36,2)</f>
        <v>5271</v>
      </c>
      <c r="G36" s="25">
        <f>ROUND(D36*N36,2)</f>
        <v>3896.79</v>
      </c>
      <c r="H36" s="25">
        <f t="shared" si="5"/>
        <v>9167.7900000000009</v>
      </c>
      <c r="I36" s="26">
        <f t="shared" si="6"/>
        <v>11426.79</v>
      </c>
      <c r="J36" s="27"/>
      <c r="K36" s="32"/>
      <c r="L36" s="29">
        <v>753</v>
      </c>
      <c r="M36" s="29">
        <v>1757</v>
      </c>
      <c r="N36" s="29">
        <v>1298.93</v>
      </c>
    </row>
    <row r="37" spans="1:14" ht="14.25">
      <c r="A37" s="19">
        <v>33</v>
      </c>
      <c r="B37" s="42"/>
      <c r="C37" s="40" t="s">
        <v>46</v>
      </c>
      <c r="D37" s="40">
        <v>2</v>
      </c>
      <c r="E37" s="23">
        <f>ROUND(D37*L37,2)</f>
        <v>1506</v>
      </c>
      <c r="F37" s="24">
        <f>ROUND(D37*M37,2)</f>
        <v>3514</v>
      </c>
      <c r="G37" s="25">
        <f>ROUND(D37*N37,2)</f>
        <v>2597.86</v>
      </c>
      <c r="H37" s="25">
        <f t="shared" si="5"/>
        <v>6111.86</v>
      </c>
      <c r="I37" s="26">
        <f t="shared" si="6"/>
        <v>7617.86</v>
      </c>
      <c r="J37" s="27"/>
      <c r="K37" s="32"/>
      <c r="L37" s="29">
        <v>753</v>
      </c>
      <c r="M37" s="29">
        <v>1757</v>
      </c>
      <c r="N37" s="29">
        <v>1298.93</v>
      </c>
    </row>
    <row r="38" spans="1:14" ht="14.25">
      <c r="A38" s="19">
        <v>34</v>
      </c>
      <c r="B38" s="42"/>
      <c r="C38" s="40" t="s">
        <v>47</v>
      </c>
      <c r="D38" s="40">
        <v>3</v>
      </c>
      <c r="E38" s="23">
        <f>ROUND(D38*L38,2)</f>
        <v>2259</v>
      </c>
      <c r="F38" s="24">
        <f>ROUND(D38*M38,2)</f>
        <v>5271</v>
      </c>
      <c r="G38" s="25">
        <f>1298.93+1401.41*2</f>
        <v>4101.75</v>
      </c>
      <c r="H38" s="25">
        <f t="shared" si="5"/>
        <v>9372.75</v>
      </c>
      <c r="I38" s="26">
        <f t="shared" si="6"/>
        <v>11631.75</v>
      </c>
      <c r="J38" s="27"/>
      <c r="K38" s="32"/>
      <c r="L38" s="29">
        <v>753</v>
      </c>
      <c r="M38" s="29">
        <v>1757</v>
      </c>
      <c r="N38" s="29">
        <v>1298.93</v>
      </c>
    </row>
    <row r="39" spans="1:14" ht="14.25">
      <c r="A39" s="19">
        <v>35</v>
      </c>
      <c r="B39" s="42"/>
      <c r="C39" s="40" t="s">
        <v>48</v>
      </c>
      <c r="D39" s="40">
        <v>1</v>
      </c>
      <c r="E39" s="23">
        <f>ROUND(D39*L39,2)</f>
        <v>753</v>
      </c>
      <c r="F39" s="24">
        <f>ROUND(D39*M39,2)</f>
        <v>1757</v>
      </c>
      <c r="G39" s="25">
        <f>ROUND(D39*N39,2)</f>
        <v>1298.93</v>
      </c>
      <c r="H39" s="25">
        <f t="shared" si="5"/>
        <v>3055.93</v>
      </c>
      <c r="I39" s="26">
        <f t="shared" si="6"/>
        <v>3808.93</v>
      </c>
      <c r="J39" s="27"/>
      <c r="K39" s="32"/>
      <c r="L39" s="29">
        <v>753</v>
      </c>
      <c r="M39" s="29">
        <v>1757</v>
      </c>
      <c r="N39" s="29">
        <v>1298.93</v>
      </c>
    </row>
    <row r="40" spans="1:14" ht="14.25">
      <c r="A40" s="19">
        <v>36</v>
      </c>
      <c r="B40" s="42"/>
      <c r="C40" s="40" t="s">
        <v>49</v>
      </c>
      <c r="D40" s="40">
        <v>3</v>
      </c>
      <c r="E40" s="23">
        <f>ROUND(D40*L40,2)</f>
        <v>2259</v>
      </c>
      <c r="F40" s="24">
        <f>ROUND(D40*M40,2)</f>
        <v>5271</v>
      </c>
      <c r="G40" s="25">
        <f>ROUND(D40*N40,2)</f>
        <v>3896.79</v>
      </c>
      <c r="H40" s="25">
        <f t="shared" si="5"/>
        <v>9167.7900000000009</v>
      </c>
      <c r="I40" s="26">
        <f t="shared" si="6"/>
        <v>11426.79</v>
      </c>
      <c r="J40" s="27"/>
      <c r="K40" s="32"/>
      <c r="L40" s="29">
        <v>753</v>
      </c>
      <c r="M40" s="29">
        <v>1757</v>
      </c>
      <c r="N40" s="29">
        <v>1298.93</v>
      </c>
    </row>
    <row r="41" spans="1:14" ht="14.25">
      <c r="A41" s="19">
        <v>37</v>
      </c>
      <c r="B41" s="42"/>
      <c r="C41" s="40" t="s">
        <v>33</v>
      </c>
      <c r="D41" s="40">
        <v>1</v>
      </c>
      <c r="E41" s="23">
        <f>ROUND(D41*L41,2)</f>
        <v>753</v>
      </c>
      <c r="F41" s="24">
        <f>ROUND(D41*M41,2)</f>
        <v>1757</v>
      </c>
      <c r="G41" s="25">
        <f>ROUND(D41*N41,2)</f>
        <v>1298.93</v>
      </c>
      <c r="H41" s="25">
        <f t="shared" si="5"/>
        <v>3055.93</v>
      </c>
      <c r="I41" s="26">
        <f t="shared" si="6"/>
        <v>3808.93</v>
      </c>
      <c r="J41" s="27"/>
      <c r="K41" s="32"/>
      <c r="L41" s="29">
        <v>753</v>
      </c>
      <c r="M41" s="29">
        <v>1757</v>
      </c>
      <c r="N41" s="29">
        <v>1298.93</v>
      </c>
    </row>
    <row r="42" spans="1:14" ht="14.25">
      <c r="A42" s="19">
        <v>38</v>
      </c>
      <c r="B42" s="42"/>
      <c r="C42" s="40" t="s">
        <v>50</v>
      </c>
      <c r="D42" s="40">
        <v>1</v>
      </c>
      <c r="E42" s="23">
        <f>ROUND(D42*L42,2)</f>
        <v>753</v>
      </c>
      <c r="F42" s="24">
        <f>ROUND(D42*M42,2)</f>
        <v>1757</v>
      </c>
      <c r="G42" s="25">
        <f>ROUND(D42*N42,2)</f>
        <v>1401.41</v>
      </c>
      <c r="H42" s="25">
        <f t="shared" si="5"/>
        <v>3158.41</v>
      </c>
      <c r="I42" s="26">
        <f t="shared" si="6"/>
        <v>3911.41</v>
      </c>
      <c r="J42" s="27"/>
      <c r="K42" s="32"/>
      <c r="L42" s="29">
        <v>753</v>
      </c>
      <c r="M42" s="29">
        <v>1757</v>
      </c>
      <c r="N42" s="29">
        <v>1401.41</v>
      </c>
    </row>
    <row r="43" spans="1:14" ht="14.25">
      <c r="A43" s="19">
        <v>39</v>
      </c>
      <c r="B43" s="42"/>
      <c r="C43" s="40" t="s">
        <v>51</v>
      </c>
      <c r="D43" s="40">
        <v>1</v>
      </c>
      <c r="E43" s="23">
        <f>ROUND(D43*L43,2)</f>
        <v>753</v>
      </c>
      <c r="F43" s="24">
        <f>ROUND(D43*M43,2)</f>
        <v>1757</v>
      </c>
      <c r="G43" s="25">
        <f>ROUND(D43*N43,2)</f>
        <v>1298.93</v>
      </c>
      <c r="H43" s="25">
        <f t="shared" si="5"/>
        <v>3055.93</v>
      </c>
      <c r="I43" s="26">
        <f t="shared" si="6"/>
        <v>3808.93</v>
      </c>
      <c r="J43" s="27"/>
      <c r="K43" s="32"/>
      <c r="L43" s="29">
        <v>753</v>
      </c>
      <c r="M43" s="29">
        <v>1757</v>
      </c>
      <c r="N43" s="29">
        <v>1298.93</v>
      </c>
    </row>
    <row r="44" spans="1:14" ht="14.25">
      <c r="A44" s="19"/>
      <c r="B44" s="42"/>
      <c r="C44" s="40" t="s">
        <v>52</v>
      </c>
      <c r="D44" s="40">
        <v>1</v>
      </c>
      <c r="E44" s="23">
        <f>ROUND(D44*L44,2)</f>
        <v>753</v>
      </c>
      <c r="F44" s="24">
        <f>ROUND(D44*M44,2)</f>
        <v>1757</v>
      </c>
      <c r="G44" s="25">
        <f>ROUND(D44*N44,2)</f>
        <v>1401.41</v>
      </c>
      <c r="H44" s="25">
        <f t="shared" si="5"/>
        <v>3158.41</v>
      </c>
      <c r="I44" s="26">
        <f t="shared" si="6"/>
        <v>3911.41</v>
      </c>
      <c r="J44" s="27"/>
      <c r="K44" s="32"/>
      <c r="L44" s="29">
        <v>753</v>
      </c>
      <c r="M44" s="29">
        <v>1757</v>
      </c>
      <c r="N44" s="29">
        <v>1401.41</v>
      </c>
    </row>
    <row r="45" spans="1:14" ht="14.25">
      <c r="A45" s="19">
        <v>40</v>
      </c>
      <c r="B45" s="42"/>
      <c r="C45" s="40" t="s">
        <v>53</v>
      </c>
      <c r="D45" s="40">
        <v>1</v>
      </c>
      <c r="E45" s="23">
        <f>ROUND(D45*L45,2)</f>
        <v>0</v>
      </c>
      <c r="F45" s="24">
        <f>ROUND(D45*M45,2)</f>
        <v>2510</v>
      </c>
      <c r="G45" s="25">
        <f>ROUND(D45*N45,2)</f>
        <v>1401.41</v>
      </c>
      <c r="H45" s="25">
        <f t="shared" si="5"/>
        <v>3911.41</v>
      </c>
      <c r="I45" s="26">
        <f t="shared" si="6"/>
        <v>3911.41</v>
      </c>
      <c r="J45" s="27"/>
      <c r="K45" s="32"/>
      <c r="L45" s="29">
        <v>0</v>
      </c>
      <c r="M45" s="29">
        <v>2510</v>
      </c>
      <c r="N45" s="29">
        <v>1401.41</v>
      </c>
    </row>
    <row r="46" spans="1:14" ht="14.25">
      <c r="A46" s="19">
        <v>41</v>
      </c>
      <c r="B46" s="42"/>
      <c r="C46" s="40" t="s">
        <v>54</v>
      </c>
      <c r="D46" s="40">
        <v>2</v>
      </c>
      <c r="E46" s="23">
        <f>ROUND(D46*L46,2)</f>
        <v>0</v>
      </c>
      <c r="F46" s="24">
        <f>ROUND(D46*M46,2)</f>
        <v>5020</v>
      </c>
      <c r="G46" s="25">
        <f>ROUND(D46*N46,2)</f>
        <v>2802.82</v>
      </c>
      <c r="H46" s="25">
        <f t="shared" si="5"/>
        <v>7822.82</v>
      </c>
      <c r="I46" s="26">
        <f t="shared" si="6"/>
        <v>7822.82</v>
      </c>
      <c r="J46" s="27"/>
      <c r="K46" s="32"/>
      <c r="L46" s="29">
        <v>0</v>
      </c>
      <c r="M46" s="29">
        <v>2510</v>
      </c>
      <c r="N46" s="29">
        <v>1401.41</v>
      </c>
    </row>
    <row r="47" spans="1:14" ht="14.25">
      <c r="A47" s="19">
        <v>42</v>
      </c>
      <c r="B47" s="42"/>
      <c r="C47" s="40" t="s">
        <v>55</v>
      </c>
      <c r="D47" s="40">
        <v>1</v>
      </c>
      <c r="E47" s="23">
        <f>ROUND(D47*L47,2)</f>
        <v>0</v>
      </c>
      <c r="F47" s="24">
        <f>ROUND(D47*M47,2)</f>
        <v>2510</v>
      </c>
      <c r="G47" s="25">
        <f>ROUND(D47*N47,2)</f>
        <v>1401.41</v>
      </c>
      <c r="H47" s="25">
        <f t="shared" si="5"/>
        <v>3911.41</v>
      </c>
      <c r="I47" s="26">
        <f t="shared" si="6"/>
        <v>3911.41</v>
      </c>
      <c r="J47" s="27"/>
      <c r="K47" s="32"/>
      <c r="L47" s="29">
        <v>0</v>
      </c>
      <c r="M47" s="29">
        <v>2510</v>
      </c>
      <c r="N47" s="29">
        <v>1401.41</v>
      </c>
    </row>
    <row r="48" spans="1:14" ht="14.25">
      <c r="A48" s="19">
        <v>43</v>
      </c>
      <c r="B48" s="44"/>
      <c r="C48" s="40" t="s">
        <v>56</v>
      </c>
      <c r="D48" s="40">
        <v>2</v>
      </c>
      <c r="E48" s="23">
        <f>ROUND(D48*L48,2)</f>
        <v>0</v>
      </c>
      <c r="F48" s="24">
        <f>ROUND(D48*M48,2)</f>
        <v>5020</v>
      </c>
      <c r="G48" s="25">
        <f>ROUND(D48*N48,2)</f>
        <v>2802.82</v>
      </c>
      <c r="H48" s="25">
        <f t="shared" si="5"/>
        <v>7822.82</v>
      </c>
      <c r="I48" s="26">
        <f t="shared" si="6"/>
        <v>7822.82</v>
      </c>
      <c r="J48" s="27"/>
      <c r="K48" s="32"/>
      <c r="L48" s="29">
        <v>0</v>
      </c>
      <c r="M48" s="29">
        <v>2510</v>
      </c>
      <c r="N48" s="29">
        <v>1401.41</v>
      </c>
    </row>
    <row r="49" spans="1:17" ht="14.25">
      <c r="A49" s="37" t="s">
        <v>34</v>
      </c>
      <c r="B49" s="38"/>
      <c r="C49" s="39"/>
      <c r="D49" s="40">
        <f>SUM(D24:D48)</f>
        <v>56</v>
      </c>
      <c r="E49" s="40">
        <f t="shared" ref="E49:I49" si="7">SUM(E24:E48)</f>
        <v>37650</v>
      </c>
      <c r="F49" s="40">
        <f t="shared" si="7"/>
        <v>102910</v>
      </c>
      <c r="G49" s="40">
        <f t="shared" si="7"/>
        <v>74277.280000000028</v>
      </c>
      <c r="H49" s="40">
        <f t="shared" si="7"/>
        <v>177187.28000000003</v>
      </c>
      <c r="I49" s="40">
        <f t="shared" si="7"/>
        <v>214837.28</v>
      </c>
      <c r="J49" s="40"/>
      <c r="K49" s="32"/>
      <c r="L49" s="29"/>
      <c r="M49" s="29"/>
      <c r="N49" s="29"/>
    </row>
    <row r="50" spans="1:17" s="54" customFormat="1" ht="43.5" customHeight="1">
      <c r="A50" s="45">
        <v>44</v>
      </c>
      <c r="B50" s="46" t="s">
        <v>57</v>
      </c>
      <c r="C50" s="22" t="s">
        <v>58</v>
      </c>
      <c r="D50" s="22">
        <v>3</v>
      </c>
      <c r="E50" s="47">
        <f>D50*L50</f>
        <v>2259</v>
      </c>
      <c r="F50" s="48">
        <f>ROUND(D50*M50,2)</f>
        <v>5271</v>
      </c>
      <c r="G50" s="49">
        <f>D50*N50</f>
        <v>4204.2300000000005</v>
      </c>
      <c r="H50" s="49">
        <f>F50+G50</f>
        <v>9475.23</v>
      </c>
      <c r="I50" s="50">
        <f>H50+E50</f>
        <v>11734.23</v>
      </c>
      <c r="J50" s="51"/>
      <c r="K50" s="52"/>
      <c r="L50" s="53">
        <v>753</v>
      </c>
      <c r="M50" s="53">
        <v>1757</v>
      </c>
      <c r="N50" s="53">
        <v>1401.41</v>
      </c>
    </row>
    <row r="51" spans="1:17" s="61" customFormat="1" ht="43.5" customHeight="1">
      <c r="A51" s="55"/>
      <c r="B51" s="56"/>
      <c r="C51" s="57" t="s">
        <v>59</v>
      </c>
      <c r="D51" s="57" t="s">
        <v>60</v>
      </c>
      <c r="E51" s="47">
        <f>D51*L51</f>
        <v>1506</v>
      </c>
      <c r="F51" s="48">
        <f>ROUND(D51*M51,2)</f>
        <v>3514</v>
      </c>
      <c r="G51" s="49">
        <f>D51*N51</f>
        <v>2802.82</v>
      </c>
      <c r="H51" s="49">
        <f>F51+G51</f>
        <v>6316.82</v>
      </c>
      <c r="I51" s="50">
        <f>H51+E51</f>
        <v>7822.82</v>
      </c>
      <c r="J51" s="58"/>
      <c r="K51" s="59"/>
      <c r="L51" s="60">
        <v>753</v>
      </c>
      <c r="M51" s="60">
        <v>1757</v>
      </c>
      <c r="N51" s="60">
        <v>1401.41</v>
      </c>
    </row>
    <row r="52" spans="1:17" s="54" customFormat="1" ht="43.5" customHeight="1">
      <c r="A52" s="62" t="s">
        <v>34</v>
      </c>
      <c r="B52" s="62"/>
      <c r="C52" s="62"/>
      <c r="D52" s="22">
        <v>5</v>
      </c>
      <c r="E52" s="63">
        <f>E50+E51</f>
        <v>3765</v>
      </c>
      <c r="F52" s="63">
        <f>F50+F51</f>
        <v>8785</v>
      </c>
      <c r="G52" s="63">
        <f>G50+G51</f>
        <v>7007.0500000000011</v>
      </c>
      <c r="H52" s="63">
        <f>H50+H51</f>
        <v>15792.05</v>
      </c>
      <c r="I52" s="63">
        <f>I50+I51</f>
        <v>19557.05</v>
      </c>
      <c r="J52" s="51"/>
      <c r="K52" s="52"/>
      <c r="L52" s="53"/>
      <c r="M52" s="53"/>
      <c r="N52" s="53"/>
    </row>
    <row r="53" spans="1:17" s="54" customFormat="1" ht="43.5" customHeight="1">
      <c r="A53" s="64">
        <v>45</v>
      </c>
      <c r="B53" s="65" t="s">
        <v>61</v>
      </c>
      <c r="C53" s="65" t="s">
        <v>62</v>
      </c>
      <c r="D53" s="22">
        <v>1</v>
      </c>
      <c r="E53" s="47">
        <f>ROUND(D53*L53,2)</f>
        <v>753</v>
      </c>
      <c r="F53" s="48">
        <f>ROUND(D53*M53,2)</f>
        <v>1757</v>
      </c>
      <c r="G53" s="49">
        <f>D53*N53</f>
        <v>1298.93</v>
      </c>
      <c r="H53" s="49">
        <f>ROUND(F53+G53,2)</f>
        <v>3055.93</v>
      </c>
      <c r="I53" s="50">
        <f>ROUND(H53+E53,2)</f>
        <v>3808.93</v>
      </c>
      <c r="J53" s="51"/>
      <c r="K53" s="66"/>
      <c r="L53" s="53">
        <v>753</v>
      </c>
      <c r="M53" s="53">
        <v>1757</v>
      </c>
      <c r="N53" s="53">
        <v>1298.93</v>
      </c>
    </row>
    <row r="54" spans="1:17" s="54" customFormat="1" ht="43.5" customHeight="1">
      <c r="A54" s="67">
        <v>46</v>
      </c>
      <c r="B54" s="22" t="s">
        <v>63</v>
      </c>
      <c r="C54" s="22" t="s">
        <v>64</v>
      </c>
      <c r="D54" s="22">
        <v>1</v>
      </c>
      <c r="E54" s="47">
        <f>D54*L54</f>
        <v>753</v>
      </c>
      <c r="F54" s="48">
        <f>ROUND(D54*M54,2)</f>
        <v>1757</v>
      </c>
      <c r="G54" s="49">
        <f>D54*N54</f>
        <v>1301.5</v>
      </c>
      <c r="H54" s="49">
        <f t="shared" ref="H54:H59" si="8">F54+G54</f>
        <v>3058.5</v>
      </c>
      <c r="I54" s="50">
        <f>ROUND(H54+E54,2)</f>
        <v>3811.5</v>
      </c>
      <c r="J54" s="51"/>
      <c r="K54" s="66"/>
      <c r="L54" s="53">
        <v>753</v>
      </c>
      <c r="M54" s="53">
        <v>1757</v>
      </c>
      <c r="N54" s="53">
        <v>1301.5</v>
      </c>
    </row>
    <row r="55" spans="1:17" s="54" customFormat="1" ht="43.5" customHeight="1">
      <c r="A55" s="67">
        <v>45</v>
      </c>
      <c r="B55" s="22" t="s">
        <v>65</v>
      </c>
      <c r="C55" s="22" t="s">
        <v>66</v>
      </c>
      <c r="D55" s="22">
        <v>1</v>
      </c>
      <c r="E55" s="47">
        <f>D55*L55</f>
        <v>753</v>
      </c>
      <c r="F55" s="48">
        <f>ROUND(D55*M55,2)</f>
        <v>1757</v>
      </c>
      <c r="G55" s="49">
        <f>D55*N55</f>
        <v>1301.5</v>
      </c>
      <c r="H55" s="49">
        <f t="shared" si="8"/>
        <v>3058.5</v>
      </c>
      <c r="I55" s="50">
        <f t="shared" ref="I55:I59" si="9">H55+E55</f>
        <v>3811.5</v>
      </c>
      <c r="J55" s="51"/>
      <c r="K55" s="66"/>
      <c r="L55" s="53">
        <v>753</v>
      </c>
      <c r="M55" s="53">
        <v>1757</v>
      </c>
      <c r="N55" s="53">
        <v>1301.5</v>
      </c>
    </row>
    <row r="56" spans="1:17" s="54" customFormat="1" ht="43.5" customHeight="1">
      <c r="A56" s="64">
        <v>46</v>
      </c>
      <c r="B56" s="65" t="s">
        <v>67</v>
      </c>
      <c r="C56" s="65" t="s">
        <v>68</v>
      </c>
      <c r="D56" s="22">
        <v>1</v>
      </c>
      <c r="E56" s="47">
        <f>D56*L56</f>
        <v>753</v>
      </c>
      <c r="F56" s="48">
        <f>ROUND(D56*M56,2)</f>
        <v>1757</v>
      </c>
      <c r="G56" s="49">
        <f>D56*N56</f>
        <v>1291.25</v>
      </c>
      <c r="H56" s="49">
        <f t="shared" si="8"/>
        <v>3048.25</v>
      </c>
      <c r="I56" s="50">
        <f t="shared" si="9"/>
        <v>3801.25</v>
      </c>
      <c r="J56" s="51"/>
      <c r="K56" s="66"/>
      <c r="L56" s="53">
        <v>753</v>
      </c>
      <c r="M56" s="53">
        <v>1757</v>
      </c>
      <c r="N56" s="53">
        <v>1291.25</v>
      </c>
    </row>
    <row r="57" spans="1:17" s="54" customFormat="1" ht="43.5" customHeight="1">
      <c r="A57" s="67">
        <v>47</v>
      </c>
      <c r="B57" s="65" t="s">
        <v>69</v>
      </c>
      <c r="C57" s="65" t="s">
        <v>70</v>
      </c>
      <c r="D57" s="22">
        <v>2</v>
      </c>
      <c r="E57" s="47">
        <f>D57*L57</f>
        <v>1506</v>
      </c>
      <c r="F57" s="48">
        <f>ROUND(D57*M57,2)</f>
        <v>3514</v>
      </c>
      <c r="G57" s="49">
        <f>D57*N57</f>
        <v>2802.82</v>
      </c>
      <c r="H57" s="49">
        <f t="shared" si="8"/>
        <v>6316.82</v>
      </c>
      <c r="I57" s="50">
        <f t="shared" si="9"/>
        <v>7822.82</v>
      </c>
      <c r="J57" s="51"/>
      <c r="K57" s="66"/>
      <c r="L57" s="53">
        <v>753</v>
      </c>
      <c r="M57" s="53">
        <v>1757</v>
      </c>
      <c r="N57" s="53">
        <v>1401.41</v>
      </c>
    </row>
    <row r="58" spans="1:17" s="54" customFormat="1" ht="43.5" customHeight="1">
      <c r="A58" s="64">
        <v>48</v>
      </c>
      <c r="B58" s="22" t="s">
        <v>71</v>
      </c>
      <c r="C58" s="22" t="s">
        <v>72</v>
      </c>
      <c r="D58" s="22">
        <v>2</v>
      </c>
      <c r="E58" s="47">
        <f>D58*L58</f>
        <v>0</v>
      </c>
      <c r="F58" s="48">
        <f>ROUND(D58*M58,2)</f>
        <v>5020</v>
      </c>
      <c r="G58" s="49">
        <f>1393.73*2</f>
        <v>2787.46</v>
      </c>
      <c r="H58" s="49">
        <f t="shared" si="8"/>
        <v>7807.46</v>
      </c>
      <c r="I58" s="50">
        <f t="shared" si="9"/>
        <v>7807.46</v>
      </c>
      <c r="J58" s="51"/>
      <c r="K58" s="66"/>
      <c r="L58" s="53">
        <v>0</v>
      </c>
      <c r="M58" s="53">
        <v>2510</v>
      </c>
      <c r="N58" s="53">
        <v>1393.73</v>
      </c>
    </row>
    <row r="59" spans="1:17" s="54" customFormat="1" ht="43.5" customHeight="1">
      <c r="A59" s="67">
        <v>49</v>
      </c>
      <c r="B59" s="22" t="s">
        <v>73</v>
      </c>
      <c r="C59" s="22" t="s">
        <v>74</v>
      </c>
      <c r="D59" s="22">
        <v>1</v>
      </c>
      <c r="E59" s="47">
        <f>D59*L59</f>
        <v>0</v>
      </c>
      <c r="F59" s="48">
        <f>ROUND(D59*M59,2)</f>
        <v>2510</v>
      </c>
      <c r="G59" s="49">
        <f>D59*N59</f>
        <v>1401.41</v>
      </c>
      <c r="H59" s="49">
        <f t="shared" si="8"/>
        <v>3911.41</v>
      </c>
      <c r="I59" s="50">
        <f t="shared" si="9"/>
        <v>3911.41</v>
      </c>
      <c r="J59" s="51"/>
      <c r="K59" s="66"/>
      <c r="L59" s="53">
        <v>0</v>
      </c>
      <c r="M59" s="53">
        <v>2510</v>
      </c>
      <c r="N59" s="53">
        <v>1401.41</v>
      </c>
    </row>
    <row r="60" spans="1:17" ht="43.5" customHeight="1">
      <c r="A60" s="37" t="s">
        <v>34</v>
      </c>
      <c r="B60" s="38"/>
      <c r="C60" s="39"/>
      <c r="D60" s="19">
        <f t="shared" ref="D60:I60" si="10">D23+D49+D52+D53+D54+D55+D56++D57+D58+D59</f>
        <v>109</v>
      </c>
      <c r="E60" s="19">
        <f t="shared" si="10"/>
        <v>75300</v>
      </c>
      <c r="F60" s="19">
        <f t="shared" si="10"/>
        <v>198290</v>
      </c>
      <c r="G60" s="19">
        <f t="shared" si="10"/>
        <v>145178.16</v>
      </c>
      <c r="H60" s="19">
        <f t="shared" si="10"/>
        <v>343468.16</v>
      </c>
      <c r="I60" s="19">
        <f t="shared" si="10"/>
        <v>418768.16</v>
      </c>
      <c r="J60" s="10"/>
      <c r="K60" s="43" t="e">
        <f>G60-#REF!</f>
        <v>#REF!</v>
      </c>
      <c r="L60" s="29"/>
      <c r="M60" s="29"/>
      <c r="N60" s="29"/>
      <c r="P60" s="68"/>
      <c r="Q60" s="69"/>
    </row>
    <row r="61" spans="1:17" ht="43.5" customHeight="1">
      <c r="A61" s="37" t="s">
        <v>75</v>
      </c>
      <c r="B61" s="38"/>
      <c r="C61" s="39"/>
      <c r="D61" s="70" t="s">
        <v>76</v>
      </c>
      <c r="E61" s="70"/>
      <c r="F61" s="70"/>
      <c r="G61" s="70"/>
      <c r="H61" s="70"/>
      <c r="I61" s="70"/>
      <c r="J61" s="70"/>
      <c r="K61" s="71"/>
      <c r="L61" s="72"/>
      <c r="M61" s="73"/>
      <c r="N61" s="73"/>
    </row>
  </sheetData>
  <mergeCells count="19">
    <mergeCell ref="A52:C52"/>
    <mergeCell ref="A60:C60"/>
    <mergeCell ref="A61:C61"/>
    <mergeCell ref="D61:J61"/>
    <mergeCell ref="B4:B22"/>
    <mergeCell ref="A23:C23"/>
    <mergeCell ref="B24:B48"/>
    <mergeCell ref="A49:C49"/>
    <mergeCell ref="A50:A51"/>
    <mergeCell ref="B50:B51"/>
    <mergeCell ref="A1:J1"/>
    <mergeCell ref="A2:A3"/>
    <mergeCell ref="B2:B3"/>
    <mergeCell ref="C2:C3"/>
    <mergeCell ref="D2:D3"/>
    <mergeCell ref="E2:F2"/>
    <mergeCell ref="H2:H3"/>
    <mergeCell ref="I2:I3"/>
    <mergeCell ref="J2:J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2026-02-24T03:32:26Z</dcterms:modified>
</cp:coreProperties>
</file>