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96"/>
  </bookViews>
  <sheets>
    <sheet name="202509" sheetId="79" r:id="rId1"/>
  </sheets>
  <definedNames>
    <definedName name="_xlnm.Print_Area" localSheetId="0">'202509'!$A$1:$J$56</definedName>
  </definedNames>
  <calcPr calcId="144525"/>
</workbook>
</file>

<file path=xl/sharedStrings.xml><?xml version="1.0" encoding="utf-8"?>
<sst xmlns="http://schemas.openxmlformats.org/spreadsheetml/2006/main" count="80" uniqueCount="70">
  <si>
    <t>武清区2025年9月市级公益性岗位补贴公示</t>
  </si>
  <si>
    <t>序号</t>
  </si>
  <si>
    <t>单位名称</t>
  </si>
  <si>
    <t>用工单位</t>
  </si>
  <si>
    <t>人数</t>
  </si>
  <si>
    <t>岗位补贴</t>
  </si>
  <si>
    <t>保险补贴</t>
  </si>
  <si>
    <t>其中：市级补贴合计</t>
  </si>
  <si>
    <t>补贴合计</t>
  </si>
  <si>
    <t>备注</t>
  </si>
  <si>
    <t>区级补贴</t>
  </si>
  <si>
    <t>市级补贴</t>
  </si>
  <si>
    <t>区级</t>
  </si>
  <si>
    <t>市级</t>
  </si>
  <si>
    <t>天津市首信人力资源服务有限公司</t>
  </si>
  <si>
    <t>第十六小学</t>
  </si>
  <si>
    <t>军民小学</t>
  </si>
  <si>
    <t>司法局</t>
  </si>
  <si>
    <t>第十二中学</t>
  </si>
  <si>
    <t>第十四小学</t>
  </si>
  <si>
    <t>第五中学</t>
  </si>
  <si>
    <t>嘉宁物业</t>
  </si>
  <si>
    <t>第十三小学</t>
  </si>
  <si>
    <t>第十五小学</t>
  </si>
  <si>
    <t>第九幼儿园</t>
  </si>
  <si>
    <t>特殊教育</t>
  </si>
  <si>
    <t>第六幼儿园</t>
  </si>
  <si>
    <t>武清社险分中心</t>
  </si>
  <si>
    <t>老人1273.31，新人1406.16，新人医疗10%，工伤1.05%</t>
  </si>
  <si>
    <t>第九中学</t>
  </si>
  <si>
    <t>第十中学</t>
  </si>
  <si>
    <t>第十七小学</t>
  </si>
  <si>
    <t>第十小学</t>
  </si>
  <si>
    <t>第一小学</t>
  </si>
  <si>
    <t>第八小学</t>
  </si>
  <si>
    <t>调查队</t>
  </si>
  <si>
    <t>第八中学</t>
  </si>
  <si>
    <t>小计：</t>
  </si>
  <si>
    <t>天津市雍大人力资源服务有限公司</t>
  </si>
  <si>
    <t>第九小学</t>
  </si>
  <si>
    <t>第十幼儿园</t>
  </si>
  <si>
    <t>光明道小学</t>
  </si>
  <si>
    <t>老人1270.81，新人1371.07，医疗10%</t>
  </si>
  <si>
    <t>第四幼儿园</t>
  </si>
  <si>
    <t>第六小学</t>
  </si>
  <si>
    <t>二中</t>
  </si>
  <si>
    <t>第六中学</t>
  </si>
  <si>
    <t>第四中学</t>
  </si>
  <si>
    <t>第十一中学</t>
  </si>
  <si>
    <t>第一幼儿园</t>
  </si>
  <si>
    <t>曹子里小学</t>
  </si>
  <si>
    <t>滨河道小学</t>
  </si>
  <si>
    <t>万达驿站</t>
  </si>
  <si>
    <t>京清驿站</t>
  </si>
  <si>
    <t>站北路驿站</t>
  </si>
  <si>
    <t>天津人力资源开发服务有限公司</t>
  </si>
  <si>
    <t>天津市武清区人力资源和社会保障局</t>
  </si>
  <si>
    <t>天津人力资源开发服务有限公司武清分公司</t>
  </si>
  <si>
    <t>南蔡村政府</t>
  </si>
  <si>
    <t>天津市赛达劳动服务有限公司</t>
  </si>
  <si>
    <t>零工市场</t>
  </si>
  <si>
    <t>天津宸一劳务服务有限公司</t>
  </si>
  <si>
    <t>一幼</t>
  </si>
  <si>
    <t>天津市武清区大孟庄镇党群服务中心</t>
  </si>
  <si>
    <t>武清区大孟庄镇杨店村党群服务中心</t>
  </si>
  <si>
    <t>天津市武清区崔黄口镇农业农村服务中心</t>
  </si>
  <si>
    <t>崔黄口就业驿站</t>
  </si>
  <si>
    <t>天津雍阳人力资源服务有限公司</t>
  </si>
  <si>
    <t>零工市场就业驿站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</si>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</sst>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0.00_ "/>
    <numFmt numFmtId="178" formatCode="0.00_ ;[Red]\-0.00\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/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" fillId="0" borderId="0" applyProtection="0"/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Protection="0"/>
    <xf numFmtId="0" fontId="8" fillId="1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Protection="0"/>
    <xf numFmtId="0" fontId="0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7" fontId="0" fillId="0" borderId="0" xfId="0" applyNumberFormat="1" applyBorder="1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7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3" borderId="0" xfId="0" applyNumberFormat="1" applyFont="1" applyFill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8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注释" xfId="16" builtinId="10"/>
    <cellStyle name="常规 6" xfId="17"/>
    <cellStyle name="标题 4" xfId="18" builtinId="19"/>
    <cellStyle name="常规 5 2 4" xfId="19"/>
    <cellStyle name="警告文本" xfId="20" builtinId="11"/>
    <cellStyle name="常规 6 5" xfId="21"/>
    <cellStyle name="60% - 强调文字颜色 2" xfId="22" builtinId="36"/>
    <cellStyle name="百分比 2 2 2 2 3" xfId="23"/>
    <cellStyle name="标题" xfId="24" builtinId="15"/>
    <cellStyle name="常规 5 2" xfId="25"/>
    <cellStyle name="解释性文本" xfId="26" builtinId="53"/>
    <cellStyle name="百分比 2 2" xfId="27"/>
    <cellStyle name="标题 1" xfId="28" builtinId="16"/>
    <cellStyle name="百分比 2 3" xfId="29"/>
    <cellStyle name="标题 2" xfId="30" builtinId="17"/>
    <cellStyle name="常规 5 2 2" xfId="31"/>
    <cellStyle name="百分比 2 4" xfId="32"/>
    <cellStyle name="标题 3" xfId="33" builtinId="18"/>
    <cellStyle name="常规 5 2 3" xfId="34"/>
    <cellStyle name="60% - 强调文字颜色 1" xfId="35" builtinId="32"/>
    <cellStyle name="输出" xfId="36" builtinId="21"/>
    <cellStyle name="常规 3 2 2 2 4" xfId="37"/>
    <cellStyle name="60% - 强调文字颜色 4" xfId="38" builtinId="44"/>
    <cellStyle name="百分比 2 2 2 2 4" xfId="39"/>
    <cellStyle name="计算" xfId="40" builtinId="22"/>
    <cellStyle name="检查单元格" xfId="41" builtinId="23"/>
    <cellStyle name="20% - 强调文字颜色 6" xfId="42" builtinId="50"/>
    <cellStyle name="强调文字颜色 2" xfId="43" builtinId="33"/>
    <cellStyle name="常规 6 2 3" xfId="44"/>
    <cellStyle name="常规 15 2 3 4" xfId="45"/>
    <cellStyle name="链接单元格" xfId="46" builtinId="24"/>
    <cellStyle name="常规 15 2 4 2" xfId="47"/>
    <cellStyle name="汇总" xfId="48" builtinId="25"/>
    <cellStyle name="好" xfId="49" builtinId="26"/>
    <cellStyle name="适中" xfId="50" builtinId="28"/>
    <cellStyle name="20% - 强调文字颜色 5" xfId="51" builtinId="46"/>
    <cellStyle name="常规 2 2 2 4" xfId="52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百分比 2 2 2 3" xfId="68"/>
    <cellStyle name="百分比 2 2 3" xfId="69"/>
    <cellStyle name="百分比 2 2 2" xfId="70"/>
    <cellStyle name="百分比 2 2 4" xfId="71"/>
    <cellStyle name="百分比 2 2 5" xfId="72"/>
    <cellStyle name="常规 2 4 2 4" xfId="73"/>
    <cellStyle name="百分比 2 2 2 2" xfId="74"/>
    <cellStyle name="百分比 2 2 2 2 2" xfId="75"/>
    <cellStyle name="百分比 2 2 2 4" xfId="76"/>
    <cellStyle name="百分比 2 2 2 5" xfId="77"/>
    <cellStyle name="百分比 2 5" xfId="78"/>
    <cellStyle name="常规 10" xfId="79"/>
    <cellStyle name="常规 10 2" xfId="80"/>
    <cellStyle name="常规 10 2 2" xfId="81"/>
    <cellStyle name="常规 10 2 3" xfId="82"/>
    <cellStyle name="常规 15 2 2 3 2" xfId="83"/>
    <cellStyle name="常规 10 2 4" xfId="84"/>
    <cellStyle name="常规 10 3" xfId="85"/>
    <cellStyle name="常规 10 4" xfId="86"/>
    <cellStyle name="常规 10 5" xfId="87"/>
    <cellStyle name="常规 11" xfId="88"/>
    <cellStyle name="常规 15" xfId="89"/>
    <cellStyle name="常规 15 2" xfId="90"/>
    <cellStyle name="常规 15 2 2" xfId="91"/>
    <cellStyle name="常规 15 2 2 2" xfId="92"/>
    <cellStyle name="常规 15 2 2 2 2" xfId="93"/>
    <cellStyle name="常规 15 2 2 2 2 2" xfId="94"/>
    <cellStyle name="常规 15 2 2 2 2 3" xfId="95"/>
    <cellStyle name="常规 15 2 2 2 2 4" xfId="96"/>
    <cellStyle name="常规 15 2 2 2 3" xfId="97"/>
    <cellStyle name="常规 15 2 2 2 4" xfId="98"/>
    <cellStyle name="常规 15 2 2 2 5" xfId="99"/>
    <cellStyle name="常规 15 2 2 3" xfId="100"/>
    <cellStyle name="常规 15 2 2 3 3" xfId="101"/>
    <cellStyle name="常规 15 2 2 3 4" xfId="102"/>
    <cellStyle name="常规 15 2 2 4" xfId="103"/>
    <cellStyle name="常规 15 2 2 5" xfId="104"/>
    <cellStyle name="常规 15 2 2 6" xfId="105"/>
    <cellStyle name="常规 15 2 3" xfId="106"/>
    <cellStyle name="常规 15 2 3 2" xfId="107"/>
    <cellStyle name="常规 15 2 3 2 2" xfId="108"/>
    <cellStyle name="常规 15 2 3 2 3" xfId="109"/>
    <cellStyle name="常规 15 2 3 2 4" xfId="110"/>
    <cellStyle name="常规 6 2 2" xfId="111"/>
    <cellStyle name="常规 15 2 3 3" xfId="112"/>
    <cellStyle name="常规 6 2 4" xfId="113"/>
    <cellStyle name="常规 15 2 3 5" xfId="114"/>
    <cellStyle name="常规 15 2 4" xfId="115"/>
    <cellStyle name="常规 15 2 4 3" xfId="116"/>
    <cellStyle name="常规 15 2 4 4" xfId="117"/>
    <cellStyle name="常规 15 2 5" xfId="118"/>
    <cellStyle name="常规 15 2 6" xfId="119"/>
    <cellStyle name="常规 15 2 7" xfId="120"/>
    <cellStyle name="常规 15 3" xfId="121"/>
    <cellStyle name="常规 15 3 2" xfId="122"/>
    <cellStyle name="常规 2 2 2 2" xfId="123"/>
    <cellStyle name="常规 15 3 3" xfId="124"/>
    <cellStyle name="常规 2 2 2 3" xfId="125"/>
    <cellStyle name="常规 15 3 4" xfId="126"/>
    <cellStyle name="常规 15 4" xfId="127"/>
    <cellStyle name="常规 15 5" xfId="128"/>
    <cellStyle name="常规 15 6" xfId="129"/>
    <cellStyle name="常规 2" xfId="130"/>
    <cellStyle name="常规 2 2" xfId="131"/>
    <cellStyle name="常规 2 2 2" xfId="132"/>
    <cellStyle name="常规 2 2 3" xfId="133"/>
    <cellStyle name="常规 2 2 5" xfId="134"/>
    <cellStyle name="常规 2 3" xfId="135"/>
    <cellStyle name="常规 2 4" xfId="136"/>
    <cellStyle name="常规 2 4 2" xfId="137"/>
    <cellStyle name="常规 2 4 2 2" xfId="138"/>
    <cellStyle name="常规 2 4 2 3" xfId="139"/>
    <cellStyle name="常规 2 4 3" xfId="140"/>
    <cellStyle name="常规 2 4 4" xfId="141"/>
    <cellStyle name="常规 7 2 2" xfId="142"/>
    <cellStyle name="常规 2 4 5" xfId="143"/>
    <cellStyle name="常规 3" xfId="144"/>
    <cellStyle name="常规 3 2" xfId="145"/>
    <cellStyle name="常规 3 2 2" xfId="146"/>
    <cellStyle name="常规 3 2 2 2" xfId="147"/>
    <cellStyle name="常规 3 2 2 2 2" xfId="148"/>
    <cellStyle name="常规 3 2 2 2 3" xfId="149"/>
    <cellStyle name="常规 3 2 2 3" xfId="150"/>
    <cellStyle name="常规 3 2 2 4" xfId="151"/>
    <cellStyle name="常规 3 2 2 5" xfId="152"/>
    <cellStyle name="常规 3 2 3" xfId="153"/>
    <cellStyle name="常规 3 2 4" xfId="154"/>
    <cellStyle name="常规 3 2 5" xfId="155"/>
    <cellStyle name="常规 3 3" xfId="156"/>
    <cellStyle name="常规 3 4" xfId="157"/>
    <cellStyle name="常规 3 5" xfId="158"/>
    <cellStyle name="常规 4" xfId="159"/>
    <cellStyle name="常规 4 2" xfId="160"/>
    <cellStyle name="常规 4 4" xfId="161"/>
    <cellStyle name="常规 4 2 2" xfId="162"/>
    <cellStyle name="常规 4 5" xfId="163"/>
    <cellStyle name="常规 4 2 3" xfId="164"/>
    <cellStyle name="常规 4 2 4" xfId="165"/>
    <cellStyle name="常规 4 3" xfId="166"/>
    <cellStyle name="常规 5" xfId="167"/>
    <cellStyle name="常规 5 3" xfId="168"/>
    <cellStyle name="常规 5 4" xfId="169"/>
    <cellStyle name="常规 5 5" xfId="170"/>
    <cellStyle name="常规 6 2" xfId="171"/>
    <cellStyle name="常规 6 3" xfId="172"/>
    <cellStyle name="常规 6 4" xfId="173"/>
    <cellStyle name="常规 7" xfId="174"/>
    <cellStyle name="常规 7 2" xfId="175"/>
    <cellStyle name="常规 7 2 3" xfId="176"/>
    <cellStyle name="常规 7 2 4" xfId="177"/>
    <cellStyle name="常规 7 4" xfId="178"/>
    <cellStyle name="常规 7 5" xfId="1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workbookViewId="0">
      <pane ySplit="3" topLeftCell="A4" activePane="bottomLeft" state="frozen"/>
      <selection/>
      <selection pane="bottomLeft" activeCell="S55" sqref="S55"/>
    </sheetView>
  </sheetViews>
  <sheetFormatPr defaultColWidth="9" defaultRowHeight="13.5"/>
  <cols>
    <col min="1" max="1" width="3.875" customWidth="1"/>
    <col min="2" max="2" width="16.625" style="2" customWidth="1"/>
    <col min="3" max="3" width="14.875" style="2" customWidth="1"/>
    <col min="4" max="4" width="5.5" customWidth="1"/>
    <col min="5" max="5" width="10.75" style="3" customWidth="1"/>
    <col min="6" max="6" width="12" style="4" customWidth="1"/>
    <col min="7" max="7" width="12.5" style="5" customWidth="1"/>
    <col min="8" max="8" width="12.75" style="5" customWidth="1"/>
    <col min="9" max="9" width="12.25" style="5" customWidth="1"/>
    <col min="10" max="10" width="6.625" style="6" customWidth="1"/>
    <col min="11" max="11" width="11.625" style="7" hidden="1" customWidth="1"/>
    <col min="12" max="12" width="12" style="3" hidden="1" customWidth="1"/>
    <col min="13" max="13" width="11.125" style="3" hidden="1" customWidth="1"/>
    <col min="14" max="14" width="49.875" style="3" hidden="1" customWidth="1"/>
    <col min="16" max="16" width="10.5" customWidth="1"/>
    <col min="17" max="17" width="11.625" customWidth="1"/>
    <col min="18" max="19" width="10.5" customWidth="1"/>
  </cols>
  <sheetData>
    <row r="1" ht="32" customHeight="1" spans="1:14">
      <c r="A1" s="8" t="s">
        <v>0</v>
      </c>
      <c r="B1" s="9"/>
      <c r="C1" s="9"/>
      <c r="D1" s="10"/>
      <c r="E1" s="10"/>
      <c r="F1" s="10"/>
      <c r="G1" s="10"/>
      <c r="H1" s="10"/>
      <c r="I1" s="10"/>
      <c r="J1" s="9"/>
      <c r="K1" s="43"/>
      <c r="L1" s="44"/>
      <c r="M1" s="45"/>
      <c r="N1" s="45"/>
    </row>
    <row r="2" ht="23.25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/>
      <c r="G2" s="14" t="s">
        <v>6</v>
      </c>
      <c r="H2" s="15" t="s">
        <v>7</v>
      </c>
      <c r="I2" s="15" t="s">
        <v>8</v>
      </c>
      <c r="J2" s="11" t="s">
        <v>9</v>
      </c>
      <c r="K2" s="46"/>
      <c r="L2" s="47"/>
      <c r="M2" s="48"/>
      <c r="N2" s="48"/>
    </row>
    <row r="3" ht="25.5" customHeight="1" spans="1:14">
      <c r="A3" s="16"/>
      <c r="B3" s="16"/>
      <c r="C3" s="16"/>
      <c r="D3" s="16"/>
      <c r="E3" s="17" t="s">
        <v>10</v>
      </c>
      <c r="F3" s="18" t="s">
        <v>11</v>
      </c>
      <c r="G3" s="14" t="s">
        <v>11</v>
      </c>
      <c r="H3" s="19"/>
      <c r="I3" s="19"/>
      <c r="J3" s="16"/>
      <c r="K3" s="46"/>
      <c r="L3" s="47" t="s">
        <v>12</v>
      </c>
      <c r="M3" s="48" t="s">
        <v>13</v>
      </c>
      <c r="N3" s="48" t="s">
        <v>6</v>
      </c>
    </row>
    <row r="4" ht="30" customHeight="1" spans="1:14">
      <c r="A4" s="20">
        <v>1</v>
      </c>
      <c r="B4" s="21" t="s">
        <v>14</v>
      </c>
      <c r="C4" s="22" t="s">
        <v>15</v>
      </c>
      <c r="D4" s="23">
        <v>3</v>
      </c>
      <c r="E4" s="24">
        <f t="shared" ref="E4:E24" si="0">ROUND(D4*L4,2)</f>
        <v>2259</v>
      </c>
      <c r="F4" s="25">
        <f t="shared" ref="F4:F8" si="1">ROUND(D4*M4,2)</f>
        <v>5271</v>
      </c>
      <c r="G4" s="26">
        <f t="shared" ref="G4:G7" si="2">ROUND(D4*N4,2)</f>
        <v>3819.93</v>
      </c>
      <c r="H4" s="26">
        <f t="shared" ref="H4:H18" si="3">ROUND(F4+G4,2)</f>
        <v>9090.93</v>
      </c>
      <c r="I4" s="49">
        <f t="shared" ref="I4:I19" si="4">ROUND(H4+E4,2)</f>
        <v>11349.93</v>
      </c>
      <c r="J4" s="50"/>
      <c r="K4" s="51"/>
      <c r="L4" s="52">
        <v>753</v>
      </c>
      <c r="M4" s="52">
        <v>1757</v>
      </c>
      <c r="N4" s="52">
        <v>1273.31</v>
      </c>
    </row>
    <row r="5" ht="30" customHeight="1" spans="1:14">
      <c r="A5" s="20">
        <v>2</v>
      </c>
      <c r="B5" s="21"/>
      <c r="C5" s="27" t="s">
        <v>16</v>
      </c>
      <c r="D5" s="23">
        <v>4</v>
      </c>
      <c r="E5" s="24">
        <f t="shared" si="0"/>
        <v>3012</v>
      </c>
      <c r="F5" s="25">
        <f t="shared" si="1"/>
        <v>7028</v>
      </c>
      <c r="G5" s="26">
        <f t="shared" si="2"/>
        <v>5093.24</v>
      </c>
      <c r="H5" s="26">
        <f t="shared" si="3"/>
        <v>12121.24</v>
      </c>
      <c r="I5" s="49">
        <f t="shared" si="4"/>
        <v>15133.24</v>
      </c>
      <c r="J5" s="50"/>
      <c r="K5" s="51"/>
      <c r="L5" s="52">
        <v>753</v>
      </c>
      <c r="M5" s="52">
        <v>1757</v>
      </c>
      <c r="N5" s="52">
        <v>1273.31</v>
      </c>
    </row>
    <row r="6" ht="30" customHeight="1" spans="1:14">
      <c r="A6" s="20">
        <v>3</v>
      </c>
      <c r="B6" s="21"/>
      <c r="C6" s="22" t="s">
        <v>17</v>
      </c>
      <c r="D6" s="23">
        <v>3</v>
      </c>
      <c r="E6" s="24">
        <f t="shared" si="0"/>
        <v>2259</v>
      </c>
      <c r="F6" s="25">
        <f t="shared" si="1"/>
        <v>5271</v>
      </c>
      <c r="G6" s="26">
        <f>1273.31*2+1406.16</f>
        <v>3952.78</v>
      </c>
      <c r="H6" s="26">
        <f t="shared" si="3"/>
        <v>9223.78</v>
      </c>
      <c r="I6" s="49">
        <f t="shared" si="4"/>
        <v>11482.78</v>
      </c>
      <c r="J6" s="50"/>
      <c r="K6" s="51"/>
      <c r="L6" s="52">
        <v>753</v>
      </c>
      <c r="M6" s="52">
        <v>1757</v>
      </c>
      <c r="N6" s="52">
        <v>1273.31</v>
      </c>
    </row>
    <row r="7" ht="30" customHeight="1" spans="1:14">
      <c r="A7" s="20">
        <v>4</v>
      </c>
      <c r="B7" s="21"/>
      <c r="C7" s="22" t="s">
        <v>18</v>
      </c>
      <c r="D7" s="23">
        <v>2</v>
      </c>
      <c r="E7" s="24">
        <f t="shared" si="0"/>
        <v>1506</v>
      </c>
      <c r="F7" s="25">
        <f t="shared" si="1"/>
        <v>3514</v>
      </c>
      <c r="G7" s="26">
        <f t="shared" si="2"/>
        <v>2546.62</v>
      </c>
      <c r="H7" s="26">
        <f t="shared" si="3"/>
        <v>6060.62</v>
      </c>
      <c r="I7" s="49">
        <f t="shared" si="4"/>
        <v>7566.62</v>
      </c>
      <c r="J7" s="50"/>
      <c r="K7" s="51"/>
      <c r="L7" s="52">
        <v>753</v>
      </c>
      <c r="M7" s="52">
        <v>1757</v>
      </c>
      <c r="N7" s="52">
        <v>1273.31</v>
      </c>
    </row>
    <row r="8" ht="30" customHeight="1" spans="1:14">
      <c r="A8" s="20">
        <v>5</v>
      </c>
      <c r="B8" s="21"/>
      <c r="C8" s="22" t="s">
        <v>19</v>
      </c>
      <c r="D8" s="23">
        <v>3</v>
      </c>
      <c r="E8" s="24">
        <f t="shared" si="0"/>
        <v>2259</v>
      </c>
      <c r="F8" s="25">
        <f t="shared" si="1"/>
        <v>5271</v>
      </c>
      <c r="G8" s="26">
        <f>1273.31*2+1406.16</f>
        <v>3952.78</v>
      </c>
      <c r="H8" s="26">
        <f t="shared" si="3"/>
        <v>9223.78</v>
      </c>
      <c r="I8" s="49">
        <f t="shared" si="4"/>
        <v>11482.78</v>
      </c>
      <c r="J8" s="50"/>
      <c r="K8" s="51"/>
      <c r="L8" s="52">
        <v>753</v>
      </c>
      <c r="M8" s="52">
        <v>1757</v>
      </c>
      <c r="N8" s="52">
        <v>1273.31</v>
      </c>
    </row>
    <row r="9" ht="30" customHeight="1" spans="1:14">
      <c r="A9" s="20">
        <v>6</v>
      </c>
      <c r="B9" s="21"/>
      <c r="C9" s="22" t="s">
        <v>20</v>
      </c>
      <c r="D9" s="23">
        <v>1</v>
      </c>
      <c r="E9" s="24">
        <f t="shared" si="0"/>
        <v>753</v>
      </c>
      <c r="F9" s="25">
        <v>1757</v>
      </c>
      <c r="G9" s="26">
        <f t="shared" ref="G9:G15" si="5">ROUND(D9*N9,2)</f>
        <v>1273.31</v>
      </c>
      <c r="H9" s="26">
        <f t="shared" si="3"/>
        <v>3030.31</v>
      </c>
      <c r="I9" s="49">
        <f t="shared" si="4"/>
        <v>3783.31</v>
      </c>
      <c r="J9" s="50"/>
      <c r="K9" s="51"/>
      <c r="L9" s="52">
        <v>753</v>
      </c>
      <c r="M9" s="52">
        <v>1757</v>
      </c>
      <c r="N9" s="52">
        <v>1273.31</v>
      </c>
    </row>
    <row r="10" ht="30" customHeight="1" spans="1:14">
      <c r="A10" s="20">
        <v>7</v>
      </c>
      <c r="B10" s="21"/>
      <c r="C10" s="22" t="s">
        <v>21</v>
      </c>
      <c r="D10" s="23">
        <v>2</v>
      </c>
      <c r="E10" s="24">
        <f t="shared" si="0"/>
        <v>1506</v>
      </c>
      <c r="F10" s="25">
        <v>3514</v>
      </c>
      <c r="G10" s="26">
        <f t="shared" si="5"/>
        <v>2546.62</v>
      </c>
      <c r="H10" s="26">
        <f t="shared" si="3"/>
        <v>6060.62</v>
      </c>
      <c r="I10" s="49">
        <f t="shared" si="4"/>
        <v>7566.62</v>
      </c>
      <c r="J10" s="50"/>
      <c r="K10" s="51"/>
      <c r="L10" s="52">
        <v>753</v>
      </c>
      <c r="M10" s="52">
        <v>1757</v>
      </c>
      <c r="N10" s="52">
        <v>1273.31</v>
      </c>
    </row>
    <row r="11" ht="30" customHeight="1" spans="1:14">
      <c r="A11" s="20">
        <v>8</v>
      </c>
      <c r="B11" s="21"/>
      <c r="C11" s="22" t="s">
        <v>22</v>
      </c>
      <c r="D11" s="23">
        <v>1</v>
      </c>
      <c r="E11" s="24">
        <f t="shared" si="0"/>
        <v>753</v>
      </c>
      <c r="F11" s="25">
        <f t="shared" ref="F11:F24" si="6">ROUND(D11*M11,2)</f>
        <v>1757</v>
      </c>
      <c r="G11" s="26">
        <f t="shared" si="5"/>
        <v>1273.31</v>
      </c>
      <c r="H11" s="26">
        <f t="shared" si="3"/>
        <v>3030.31</v>
      </c>
      <c r="I11" s="49">
        <f t="shared" si="4"/>
        <v>3783.31</v>
      </c>
      <c r="J11" s="50"/>
      <c r="K11" s="51"/>
      <c r="L11" s="52">
        <v>753</v>
      </c>
      <c r="M11" s="52">
        <v>1757</v>
      </c>
      <c r="N11" s="52">
        <v>1273.31</v>
      </c>
    </row>
    <row r="12" ht="30" customHeight="1" spans="1:14">
      <c r="A12" s="20">
        <v>9</v>
      </c>
      <c r="B12" s="21"/>
      <c r="C12" s="22" t="s">
        <v>23</v>
      </c>
      <c r="D12" s="23">
        <v>5</v>
      </c>
      <c r="E12" s="24">
        <f t="shared" si="0"/>
        <v>3765</v>
      </c>
      <c r="F12" s="25">
        <f t="shared" si="6"/>
        <v>8785</v>
      </c>
      <c r="G12" s="26">
        <f t="shared" si="5"/>
        <v>6366.55</v>
      </c>
      <c r="H12" s="26">
        <f t="shared" si="3"/>
        <v>15151.55</v>
      </c>
      <c r="I12" s="49">
        <f t="shared" si="4"/>
        <v>18916.55</v>
      </c>
      <c r="J12" s="50"/>
      <c r="K12" s="51"/>
      <c r="L12" s="52">
        <v>753</v>
      </c>
      <c r="M12" s="52">
        <v>1757</v>
      </c>
      <c r="N12" s="52">
        <v>1273.31</v>
      </c>
    </row>
    <row r="13" ht="30" customHeight="1" spans="1:14">
      <c r="A13" s="20">
        <v>10</v>
      </c>
      <c r="B13" s="21"/>
      <c r="C13" s="22" t="s">
        <v>24</v>
      </c>
      <c r="D13" s="23">
        <v>1</v>
      </c>
      <c r="E13" s="24">
        <f t="shared" si="0"/>
        <v>753</v>
      </c>
      <c r="F13" s="25">
        <f t="shared" si="6"/>
        <v>1757</v>
      </c>
      <c r="G13" s="26">
        <f t="shared" si="5"/>
        <v>1273.31</v>
      </c>
      <c r="H13" s="26">
        <f t="shared" si="3"/>
        <v>3030.31</v>
      </c>
      <c r="I13" s="49">
        <f t="shared" si="4"/>
        <v>3783.31</v>
      </c>
      <c r="J13" s="50"/>
      <c r="K13" s="53"/>
      <c r="L13" s="52">
        <v>753</v>
      </c>
      <c r="M13" s="52">
        <v>1757</v>
      </c>
      <c r="N13" s="52">
        <v>1273.31</v>
      </c>
    </row>
    <row r="14" ht="30" customHeight="1" spans="1:14">
      <c r="A14" s="20">
        <v>11</v>
      </c>
      <c r="B14" s="21"/>
      <c r="C14" s="22" t="s">
        <v>25</v>
      </c>
      <c r="D14" s="23">
        <v>1</v>
      </c>
      <c r="E14" s="24">
        <f t="shared" si="0"/>
        <v>753</v>
      </c>
      <c r="F14" s="25">
        <f t="shared" si="6"/>
        <v>1757</v>
      </c>
      <c r="G14" s="26">
        <f t="shared" si="5"/>
        <v>1273.31</v>
      </c>
      <c r="H14" s="26">
        <f t="shared" si="3"/>
        <v>3030.31</v>
      </c>
      <c r="I14" s="49">
        <f t="shared" si="4"/>
        <v>3783.31</v>
      </c>
      <c r="J14" s="50"/>
      <c r="K14" s="53"/>
      <c r="L14" s="52">
        <v>753</v>
      </c>
      <c r="M14" s="52">
        <v>1757</v>
      </c>
      <c r="N14" s="52">
        <v>1273.31</v>
      </c>
    </row>
    <row r="15" ht="30" customHeight="1" spans="1:14">
      <c r="A15" s="20">
        <v>12</v>
      </c>
      <c r="B15" s="21"/>
      <c r="C15" s="22" t="s">
        <v>26</v>
      </c>
      <c r="D15" s="23">
        <v>1</v>
      </c>
      <c r="E15" s="24">
        <f t="shared" si="0"/>
        <v>753</v>
      </c>
      <c r="F15" s="25">
        <f t="shared" si="6"/>
        <v>1757</v>
      </c>
      <c r="G15" s="26">
        <f t="shared" si="5"/>
        <v>1273.31</v>
      </c>
      <c r="H15" s="26">
        <f t="shared" si="3"/>
        <v>3030.31</v>
      </c>
      <c r="I15" s="49">
        <f t="shared" si="4"/>
        <v>3783.31</v>
      </c>
      <c r="J15" s="50"/>
      <c r="K15" s="53"/>
      <c r="L15" s="52">
        <v>753</v>
      </c>
      <c r="M15" s="52">
        <v>1757</v>
      </c>
      <c r="N15" s="52">
        <v>1273.31</v>
      </c>
    </row>
    <row r="16" ht="30" customHeight="1" spans="1:14">
      <c r="A16" s="20">
        <v>13</v>
      </c>
      <c r="B16" s="21"/>
      <c r="C16" s="22" t="s">
        <v>27</v>
      </c>
      <c r="D16" s="23">
        <v>2</v>
      </c>
      <c r="E16" s="24">
        <f t="shared" si="0"/>
        <v>1506</v>
      </c>
      <c r="F16" s="25">
        <f t="shared" si="6"/>
        <v>3514</v>
      </c>
      <c r="G16" s="26">
        <f>1273.31+1406.16</f>
        <v>2679.47</v>
      </c>
      <c r="H16" s="26">
        <f t="shared" si="3"/>
        <v>6193.47</v>
      </c>
      <c r="I16" s="49">
        <f t="shared" si="4"/>
        <v>7699.47</v>
      </c>
      <c r="J16" s="50"/>
      <c r="K16" s="53"/>
      <c r="L16" s="52">
        <v>753</v>
      </c>
      <c r="M16" s="52">
        <v>1757</v>
      </c>
      <c r="N16" s="54" t="s">
        <v>28</v>
      </c>
    </row>
    <row r="17" ht="30" customHeight="1" spans="1:14">
      <c r="A17" s="20">
        <v>14</v>
      </c>
      <c r="B17" s="21"/>
      <c r="C17" s="22" t="s">
        <v>29</v>
      </c>
      <c r="D17" s="23">
        <v>1</v>
      </c>
      <c r="E17" s="24">
        <f t="shared" si="0"/>
        <v>753</v>
      </c>
      <c r="F17" s="25">
        <f t="shared" si="6"/>
        <v>1757</v>
      </c>
      <c r="G17" s="26">
        <f t="shared" ref="G17:G24" si="7">ROUND(D17*N17,2)</f>
        <v>1273.31</v>
      </c>
      <c r="H17" s="26">
        <f t="shared" si="3"/>
        <v>3030.31</v>
      </c>
      <c r="I17" s="49">
        <f t="shared" si="4"/>
        <v>3783.31</v>
      </c>
      <c r="J17" s="50"/>
      <c r="K17" s="53"/>
      <c r="L17" s="52">
        <v>753</v>
      </c>
      <c r="M17" s="52">
        <v>1757</v>
      </c>
      <c r="N17" s="52">
        <v>1273.31</v>
      </c>
    </row>
    <row r="18" ht="30" customHeight="1" spans="1:14">
      <c r="A18" s="20">
        <v>15</v>
      </c>
      <c r="B18" s="21"/>
      <c r="C18" s="22" t="s">
        <v>30</v>
      </c>
      <c r="D18" s="23">
        <v>1</v>
      </c>
      <c r="E18" s="24">
        <f t="shared" si="0"/>
        <v>753</v>
      </c>
      <c r="F18" s="25">
        <f t="shared" si="6"/>
        <v>1757</v>
      </c>
      <c r="G18" s="26">
        <f t="shared" ref="G18:G20" si="8">D18*N18</f>
        <v>1273.31</v>
      </c>
      <c r="H18" s="26">
        <f t="shared" si="3"/>
        <v>3030.31</v>
      </c>
      <c r="I18" s="49">
        <f t="shared" si="4"/>
        <v>3783.31</v>
      </c>
      <c r="J18" s="50"/>
      <c r="K18" s="53"/>
      <c r="L18" s="52">
        <v>753</v>
      </c>
      <c r="M18" s="52">
        <v>1757</v>
      </c>
      <c r="N18" s="52">
        <v>1273.31</v>
      </c>
    </row>
    <row r="19" ht="30" customHeight="1" spans="1:14">
      <c r="A19" s="20">
        <v>16</v>
      </c>
      <c r="B19" s="21"/>
      <c r="C19" s="22" t="s">
        <v>31</v>
      </c>
      <c r="D19" s="23">
        <v>3</v>
      </c>
      <c r="E19" s="24">
        <f t="shared" si="0"/>
        <v>2259</v>
      </c>
      <c r="F19" s="25">
        <f t="shared" si="6"/>
        <v>5271</v>
      </c>
      <c r="G19" s="26">
        <f t="shared" si="8"/>
        <v>3819.93</v>
      </c>
      <c r="H19" s="26">
        <f>F19+G19</f>
        <v>9090.93</v>
      </c>
      <c r="I19" s="49">
        <f t="shared" si="4"/>
        <v>11349.93</v>
      </c>
      <c r="J19" s="50"/>
      <c r="K19" s="53"/>
      <c r="L19" s="52">
        <v>753</v>
      </c>
      <c r="M19" s="52">
        <v>1757</v>
      </c>
      <c r="N19" s="52">
        <v>1273.31</v>
      </c>
    </row>
    <row r="20" ht="30" customHeight="1" spans="1:14">
      <c r="A20" s="20">
        <v>17</v>
      </c>
      <c r="B20" s="21"/>
      <c r="C20" s="22" t="s">
        <v>32</v>
      </c>
      <c r="D20" s="23">
        <v>2</v>
      </c>
      <c r="E20" s="24">
        <f t="shared" si="0"/>
        <v>1506</v>
      </c>
      <c r="F20" s="25">
        <f t="shared" si="6"/>
        <v>3514</v>
      </c>
      <c r="G20" s="26">
        <f t="shared" si="8"/>
        <v>2546.62</v>
      </c>
      <c r="H20" s="26">
        <f>F20+G20</f>
        <v>6060.62</v>
      </c>
      <c r="I20" s="49">
        <f>H20+E20</f>
        <v>7566.62</v>
      </c>
      <c r="J20" s="50"/>
      <c r="K20" s="53"/>
      <c r="L20" s="52">
        <v>753</v>
      </c>
      <c r="M20" s="52">
        <v>1757</v>
      </c>
      <c r="N20" s="52">
        <v>1273.31</v>
      </c>
    </row>
    <row r="21" ht="30" customHeight="1" spans="1:14">
      <c r="A21" s="20">
        <v>18</v>
      </c>
      <c r="B21" s="21"/>
      <c r="C21" s="22" t="s">
        <v>33</v>
      </c>
      <c r="D21" s="23">
        <v>1</v>
      </c>
      <c r="E21" s="24">
        <f t="shared" si="0"/>
        <v>753</v>
      </c>
      <c r="F21" s="25">
        <f t="shared" si="6"/>
        <v>1757</v>
      </c>
      <c r="G21" s="26">
        <f t="shared" si="7"/>
        <v>1273.31</v>
      </c>
      <c r="H21" s="26">
        <f t="shared" ref="H21:H24" si="9">ROUND(F21+G21,2)</f>
        <v>3030.31</v>
      </c>
      <c r="I21" s="49">
        <f t="shared" ref="I21:I24" si="10">ROUND(H21+E21,2)</f>
        <v>3783.31</v>
      </c>
      <c r="J21" s="50"/>
      <c r="K21" s="53"/>
      <c r="L21" s="52">
        <v>753</v>
      </c>
      <c r="M21" s="52">
        <v>1757</v>
      </c>
      <c r="N21" s="52">
        <v>1273.31</v>
      </c>
    </row>
    <row r="22" ht="30" customHeight="1" spans="1:14">
      <c r="A22" s="20">
        <v>19</v>
      </c>
      <c r="B22" s="21"/>
      <c r="C22" s="28" t="s">
        <v>34</v>
      </c>
      <c r="D22" s="23">
        <v>1</v>
      </c>
      <c r="E22" s="24">
        <f t="shared" si="0"/>
        <v>753</v>
      </c>
      <c r="F22" s="25">
        <f t="shared" si="6"/>
        <v>1757</v>
      </c>
      <c r="G22" s="26">
        <f t="shared" si="7"/>
        <v>1273.31</v>
      </c>
      <c r="H22" s="26">
        <f t="shared" si="9"/>
        <v>3030.31</v>
      </c>
      <c r="I22" s="49">
        <f t="shared" si="10"/>
        <v>3783.31</v>
      </c>
      <c r="J22" s="50"/>
      <c r="K22" s="53"/>
      <c r="L22" s="52">
        <v>753</v>
      </c>
      <c r="M22" s="52">
        <v>1757</v>
      </c>
      <c r="N22" s="52">
        <v>1273.31</v>
      </c>
    </row>
    <row r="23" ht="30" customHeight="1" spans="1:14">
      <c r="A23" s="20">
        <v>20</v>
      </c>
      <c r="B23" s="21"/>
      <c r="C23" s="28" t="s">
        <v>35</v>
      </c>
      <c r="D23" s="23">
        <v>2</v>
      </c>
      <c r="E23" s="24">
        <f t="shared" si="0"/>
        <v>1506</v>
      </c>
      <c r="F23" s="25">
        <f t="shared" si="6"/>
        <v>3514</v>
      </c>
      <c r="G23" s="26">
        <f t="shared" si="7"/>
        <v>2546.62</v>
      </c>
      <c r="H23" s="26">
        <f t="shared" si="9"/>
        <v>6060.62</v>
      </c>
      <c r="I23" s="49">
        <f t="shared" si="10"/>
        <v>7566.62</v>
      </c>
      <c r="J23" s="50"/>
      <c r="K23" s="53"/>
      <c r="L23" s="52">
        <v>753</v>
      </c>
      <c r="M23" s="52">
        <v>1757</v>
      </c>
      <c r="N23" s="52">
        <v>1273.31</v>
      </c>
    </row>
    <row r="24" customFormat="1" ht="30" customHeight="1" spans="1:14">
      <c r="A24" s="20">
        <v>21</v>
      </c>
      <c r="B24" s="29"/>
      <c r="C24" s="30" t="s">
        <v>36</v>
      </c>
      <c r="D24" s="23">
        <v>3</v>
      </c>
      <c r="E24" s="24">
        <f t="shared" si="0"/>
        <v>2259</v>
      </c>
      <c r="F24" s="25">
        <f t="shared" si="6"/>
        <v>5271</v>
      </c>
      <c r="G24" s="26">
        <f t="shared" si="7"/>
        <v>3819.93</v>
      </c>
      <c r="H24" s="26">
        <f t="shared" si="9"/>
        <v>9090.93</v>
      </c>
      <c r="I24" s="49">
        <f t="shared" si="10"/>
        <v>11349.93</v>
      </c>
      <c r="J24" s="50"/>
      <c r="K24" s="51"/>
      <c r="L24" s="52">
        <v>753</v>
      </c>
      <c r="M24" s="52">
        <v>1757</v>
      </c>
      <c r="N24" s="52">
        <v>1273.31</v>
      </c>
    </row>
    <row r="25" ht="30" customHeight="1" spans="1:14">
      <c r="A25" s="31" t="s">
        <v>37</v>
      </c>
      <c r="B25" s="32"/>
      <c r="C25" s="28"/>
      <c r="D25" s="21">
        <f t="shared" ref="D25:I25" si="11">SUM(D4:D24)</f>
        <v>43</v>
      </c>
      <c r="E25" s="33">
        <f t="shared" si="11"/>
        <v>32379</v>
      </c>
      <c r="F25" s="33">
        <f t="shared" si="11"/>
        <v>75551</v>
      </c>
      <c r="G25" s="33">
        <f t="shared" si="11"/>
        <v>55150.88</v>
      </c>
      <c r="H25" s="33">
        <f t="shared" si="11"/>
        <v>130701.88</v>
      </c>
      <c r="I25" s="33">
        <f t="shared" si="11"/>
        <v>163080.88</v>
      </c>
      <c r="J25" s="50"/>
      <c r="K25" s="53"/>
      <c r="L25" s="52"/>
      <c r="M25" s="52"/>
      <c r="N25" s="52"/>
    </row>
    <row r="26" ht="30" customHeight="1" spans="1:14">
      <c r="A26" s="34">
        <v>22</v>
      </c>
      <c r="B26" s="29" t="s">
        <v>38</v>
      </c>
      <c r="C26" s="21" t="s">
        <v>15</v>
      </c>
      <c r="D26" s="21">
        <v>5</v>
      </c>
      <c r="E26" s="24">
        <f t="shared" ref="E26:E47" si="12">ROUND(D26*L26,2)</f>
        <v>3765</v>
      </c>
      <c r="F26" s="25">
        <f t="shared" ref="F26:F47" si="13">ROUND(D26*M26,2)</f>
        <v>8785</v>
      </c>
      <c r="G26" s="26">
        <f t="shared" ref="G26:G31" si="14">ROUND(D26*N26,2)</f>
        <v>6354.05</v>
      </c>
      <c r="H26" s="26">
        <f t="shared" ref="H26:H47" si="15">ROUND(F26+G26,2)</f>
        <v>15139.05</v>
      </c>
      <c r="I26" s="49">
        <f t="shared" ref="I26:I46" si="16">ROUND(H26+E26,2)</f>
        <v>18904.05</v>
      </c>
      <c r="J26" s="50"/>
      <c r="K26" s="53"/>
      <c r="L26" s="52">
        <v>753</v>
      </c>
      <c r="M26" s="52">
        <v>1757</v>
      </c>
      <c r="N26" s="52">
        <v>1270.81</v>
      </c>
    </row>
    <row r="27" ht="30" customHeight="1" spans="1:14">
      <c r="A27" s="34">
        <v>23</v>
      </c>
      <c r="B27" s="35"/>
      <c r="C27" s="21" t="s">
        <v>26</v>
      </c>
      <c r="D27" s="21">
        <v>1</v>
      </c>
      <c r="E27" s="24">
        <f t="shared" si="12"/>
        <v>753</v>
      </c>
      <c r="F27" s="25">
        <f t="shared" si="13"/>
        <v>1757</v>
      </c>
      <c r="G27" s="26">
        <f t="shared" si="14"/>
        <v>1270.81</v>
      </c>
      <c r="H27" s="26">
        <f t="shared" si="15"/>
        <v>3027.81</v>
      </c>
      <c r="I27" s="49">
        <f t="shared" si="16"/>
        <v>3780.81</v>
      </c>
      <c r="J27" s="50"/>
      <c r="K27" s="53"/>
      <c r="L27" s="52">
        <v>753</v>
      </c>
      <c r="M27" s="52">
        <v>1757</v>
      </c>
      <c r="N27" s="52">
        <v>1270.81</v>
      </c>
    </row>
    <row r="28" ht="30" customHeight="1" spans="1:14">
      <c r="A28" s="34">
        <v>24</v>
      </c>
      <c r="B28" s="35"/>
      <c r="C28" s="21" t="s">
        <v>39</v>
      </c>
      <c r="D28" s="21">
        <v>6</v>
      </c>
      <c r="E28" s="24">
        <f t="shared" si="12"/>
        <v>4518</v>
      </c>
      <c r="F28" s="25">
        <f t="shared" si="13"/>
        <v>10542</v>
      </c>
      <c r="G28" s="26">
        <f t="shared" si="14"/>
        <v>7624.86</v>
      </c>
      <c r="H28" s="26">
        <f t="shared" si="15"/>
        <v>18166.86</v>
      </c>
      <c r="I28" s="49">
        <f t="shared" si="16"/>
        <v>22684.86</v>
      </c>
      <c r="J28" s="50"/>
      <c r="K28" s="53"/>
      <c r="L28" s="52">
        <v>753</v>
      </c>
      <c r="M28" s="52">
        <v>1757</v>
      </c>
      <c r="N28" s="52">
        <v>1270.81</v>
      </c>
    </row>
    <row r="29" ht="30" customHeight="1" spans="1:14">
      <c r="A29" s="34">
        <v>25</v>
      </c>
      <c r="B29" s="35"/>
      <c r="C29" s="21" t="s">
        <v>40</v>
      </c>
      <c r="D29" s="21">
        <v>1</v>
      </c>
      <c r="E29" s="24">
        <f t="shared" si="12"/>
        <v>753</v>
      </c>
      <c r="F29" s="25">
        <f t="shared" si="13"/>
        <v>1757</v>
      </c>
      <c r="G29" s="26">
        <f t="shared" si="14"/>
        <v>1270.81</v>
      </c>
      <c r="H29" s="26">
        <f t="shared" si="15"/>
        <v>3027.81</v>
      </c>
      <c r="I29" s="49">
        <f t="shared" si="16"/>
        <v>3780.81</v>
      </c>
      <c r="J29" s="50"/>
      <c r="K29" s="53"/>
      <c r="L29" s="52">
        <v>753</v>
      </c>
      <c r="M29" s="52">
        <v>1757</v>
      </c>
      <c r="N29" s="52">
        <v>1270.81</v>
      </c>
    </row>
    <row r="30" ht="30" customHeight="1" spans="1:14">
      <c r="A30" s="34">
        <v>26</v>
      </c>
      <c r="B30" s="35"/>
      <c r="C30" s="21" t="s">
        <v>22</v>
      </c>
      <c r="D30" s="21">
        <v>4</v>
      </c>
      <c r="E30" s="24">
        <f t="shared" si="12"/>
        <v>3012</v>
      </c>
      <c r="F30" s="25">
        <f t="shared" si="13"/>
        <v>7028</v>
      </c>
      <c r="G30" s="26">
        <f t="shared" si="14"/>
        <v>5083.24</v>
      </c>
      <c r="H30" s="26">
        <f t="shared" si="15"/>
        <v>12111.24</v>
      </c>
      <c r="I30" s="49">
        <f t="shared" si="16"/>
        <v>15123.24</v>
      </c>
      <c r="J30" s="50"/>
      <c r="K30" s="53"/>
      <c r="L30" s="52">
        <v>753</v>
      </c>
      <c r="M30" s="52">
        <v>1757</v>
      </c>
      <c r="N30" s="52">
        <v>1270.81</v>
      </c>
    </row>
    <row r="31" ht="30" customHeight="1" spans="1:14">
      <c r="A31" s="34">
        <v>27</v>
      </c>
      <c r="B31" s="35"/>
      <c r="C31" s="21" t="s">
        <v>24</v>
      </c>
      <c r="D31" s="21">
        <v>2</v>
      </c>
      <c r="E31" s="24">
        <f t="shared" si="12"/>
        <v>1506</v>
      </c>
      <c r="F31" s="25">
        <f t="shared" si="13"/>
        <v>3514</v>
      </c>
      <c r="G31" s="26">
        <f t="shared" si="14"/>
        <v>2541.62</v>
      </c>
      <c r="H31" s="26">
        <f t="shared" si="15"/>
        <v>6055.62</v>
      </c>
      <c r="I31" s="49">
        <f t="shared" si="16"/>
        <v>7561.62</v>
      </c>
      <c r="J31" s="50"/>
      <c r="K31" s="53"/>
      <c r="L31" s="52">
        <v>753</v>
      </c>
      <c r="M31" s="52">
        <v>1757</v>
      </c>
      <c r="N31" s="52">
        <v>1270.81</v>
      </c>
    </row>
    <row r="32" ht="30" customHeight="1" spans="1:14">
      <c r="A32" s="34">
        <v>28</v>
      </c>
      <c r="B32" s="35"/>
      <c r="C32" s="21" t="s">
        <v>41</v>
      </c>
      <c r="D32" s="21">
        <v>4</v>
      </c>
      <c r="E32" s="24">
        <f t="shared" si="12"/>
        <v>3012</v>
      </c>
      <c r="F32" s="25">
        <f t="shared" si="13"/>
        <v>7028</v>
      </c>
      <c r="G32" s="26">
        <f>1270.81*2+1371.07*2</f>
        <v>5283.76</v>
      </c>
      <c r="H32" s="26">
        <f t="shared" si="15"/>
        <v>12311.76</v>
      </c>
      <c r="I32" s="49">
        <f t="shared" si="16"/>
        <v>15323.76</v>
      </c>
      <c r="J32" s="50"/>
      <c r="K32" s="53"/>
      <c r="L32" s="52">
        <v>753</v>
      </c>
      <c r="M32" s="52">
        <v>1757</v>
      </c>
      <c r="N32" s="54" t="s">
        <v>42</v>
      </c>
    </row>
    <row r="33" ht="30" customHeight="1" spans="1:14">
      <c r="A33" s="34">
        <v>29</v>
      </c>
      <c r="B33" s="35"/>
      <c r="C33" s="21" t="s">
        <v>43</v>
      </c>
      <c r="D33" s="21">
        <v>5</v>
      </c>
      <c r="E33" s="24">
        <f t="shared" si="12"/>
        <v>3765</v>
      </c>
      <c r="F33" s="25">
        <f t="shared" si="13"/>
        <v>8785</v>
      </c>
      <c r="G33" s="26">
        <f t="shared" ref="G33:G39" si="17">ROUND(D33*N33,2)</f>
        <v>6354.05</v>
      </c>
      <c r="H33" s="26">
        <f t="shared" si="15"/>
        <v>15139.05</v>
      </c>
      <c r="I33" s="49">
        <f t="shared" si="16"/>
        <v>18904.05</v>
      </c>
      <c r="J33" s="50"/>
      <c r="K33" s="53"/>
      <c r="L33" s="52">
        <v>753</v>
      </c>
      <c r="M33" s="52">
        <v>1757</v>
      </c>
      <c r="N33" s="52">
        <v>1270.81</v>
      </c>
    </row>
    <row r="34" ht="30" customHeight="1" spans="1:14">
      <c r="A34" s="34">
        <v>30</v>
      </c>
      <c r="B34" s="35"/>
      <c r="C34" s="21" t="s">
        <v>44</v>
      </c>
      <c r="D34" s="21">
        <v>1</v>
      </c>
      <c r="E34" s="24">
        <f t="shared" si="12"/>
        <v>753</v>
      </c>
      <c r="F34" s="25">
        <f t="shared" si="13"/>
        <v>1757</v>
      </c>
      <c r="G34" s="26">
        <f t="shared" si="17"/>
        <v>1270.81</v>
      </c>
      <c r="H34" s="26">
        <f t="shared" si="15"/>
        <v>3027.81</v>
      </c>
      <c r="I34" s="49">
        <f t="shared" si="16"/>
        <v>3780.81</v>
      </c>
      <c r="J34" s="50"/>
      <c r="K34" s="55"/>
      <c r="L34" s="52">
        <v>753</v>
      </c>
      <c r="M34" s="52">
        <v>1757</v>
      </c>
      <c r="N34" s="52">
        <v>1270.81</v>
      </c>
    </row>
    <row r="35" ht="30" customHeight="1" spans="1:14">
      <c r="A35" s="34">
        <v>31</v>
      </c>
      <c r="B35" s="35"/>
      <c r="C35" s="21" t="s">
        <v>29</v>
      </c>
      <c r="D35" s="21">
        <v>1</v>
      </c>
      <c r="E35" s="24">
        <f t="shared" si="12"/>
        <v>753</v>
      </c>
      <c r="F35" s="25">
        <f t="shared" si="13"/>
        <v>1757</v>
      </c>
      <c r="G35" s="26">
        <f>D35*N35</f>
        <v>1270.81</v>
      </c>
      <c r="H35" s="26">
        <f t="shared" si="15"/>
        <v>3027.81</v>
      </c>
      <c r="I35" s="49">
        <f t="shared" si="16"/>
        <v>3780.81</v>
      </c>
      <c r="J35" s="50"/>
      <c r="K35" s="55"/>
      <c r="L35" s="52">
        <v>753</v>
      </c>
      <c r="M35" s="52">
        <v>1757</v>
      </c>
      <c r="N35" s="52">
        <v>1270.81</v>
      </c>
    </row>
    <row r="36" ht="30" customHeight="1" spans="1:14">
      <c r="A36" s="34">
        <v>32</v>
      </c>
      <c r="B36" s="35"/>
      <c r="C36" s="21" t="s">
        <v>45</v>
      </c>
      <c r="D36" s="21">
        <v>1</v>
      </c>
      <c r="E36" s="24">
        <f t="shared" si="12"/>
        <v>753</v>
      </c>
      <c r="F36" s="25">
        <f t="shared" si="13"/>
        <v>1757</v>
      </c>
      <c r="G36" s="26">
        <f>D36*N36</f>
        <v>1270.81</v>
      </c>
      <c r="H36" s="26">
        <f t="shared" si="15"/>
        <v>3027.81</v>
      </c>
      <c r="I36" s="49">
        <f t="shared" si="16"/>
        <v>3780.81</v>
      </c>
      <c r="J36" s="50"/>
      <c r="K36" s="55"/>
      <c r="L36" s="52">
        <v>753</v>
      </c>
      <c r="M36" s="52">
        <v>1757</v>
      </c>
      <c r="N36" s="52">
        <v>1270.81</v>
      </c>
    </row>
    <row r="37" ht="30" customHeight="1" spans="1:14">
      <c r="A37" s="34">
        <v>33</v>
      </c>
      <c r="B37" s="35"/>
      <c r="C37" s="21" t="s">
        <v>34</v>
      </c>
      <c r="D37" s="21">
        <v>2</v>
      </c>
      <c r="E37" s="24">
        <f t="shared" si="12"/>
        <v>1506</v>
      </c>
      <c r="F37" s="25">
        <f t="shared" si="13"/>
        <v>3514</v>
      </c>
      <c r="G37" s="26">
        <f t="shared" si="17"/>
        <v>2541.62</v>
      </c>
      <c r="H37" s="26">
        <f t="shared" si="15"/>
        <v>6055.62</v>
      </c>
      <c r="I37" s="49">
        <f t="shared" si="16"/>
        <v>7561.62</v>
      </c>
      <c r="J37" s="50"/>
      <c r="K37" s="53"/>
      <c r="L37" s="52">
        <v>753</v>
      </c>
      <c r="M37" s="52">
        <v>1757</v>
      </c>
      <c r="N37" s="52">
        <v>1270.81</v>
      </c>
    </row>
    <row r="38" ht="30" customHeight="1" spans="1:14">
      <c r="A38" s="34">
        <v>34</v>
      </c>
      <c r="B38" s="35"/>
      <c r="C38" s="21" t="s">
        <v>46</v>
      </c>
      <c r="D38" s="21">
        <v>3</v>
      </c>
      <c r="E38" s="24">
        <f t="shared" si="12"/>
        <v>2259</v>
      </c>
      <c r="F38" s="25">
        <f t="shared" si="13"/>
        <v>5271</v>
      </c>
      <c r="G38" s="26">
        <f t="shared" si="17"/>
        <v>3812.43</v>
      </c>
      <c r="H38" s="26">
        <f t="shared" si="15"/>
        <v>9083.43</v>
      </c>
      <c r="I38" s="49">
        <f t="shared" si="16"/>
        <v>11342.43</v>
      </c>
      <c r="J38" s="50"/>
      <c r="K38" s="53"/>
      <c r="L38" s="52">
        <v>753</v>
      </c>
      <c r="M38" s="52">
        <v>1757</v>
      </c>
      <c r="N38" s="52">
        <v>1270.81</v>
      </c>
    </row>
    <row r="39" customFormat="1" ht="30" customHeight="1" spans="1:14">
      <c r="A39" s="34">
        <v>35</v>
      </c>
      <c r="B39" s="35"/>
      <c r="C39" s="21" t="s">
        <v>47</v>
      </c>
      <c r="D39" s="21">
        <v>2</v>
      </c>
      <c r="E39" s="24">
        <f t="shared" si="12"/>
        <v>1506</v>
      </c>
      <c r="F39" s="25">
        <f t="shared" si="13"/>
        <v>3514</v>
      </c>
      <c r="G39" s="26">
        <f t="shared" si="17"/>
        <v>2541.62</v>
      </c>
      <c r="H39" s="26">
        <f t="shared" si="15"/>
        <v>6055.62</v>
      </c>
      <c r="I39" s="49">
        <f t="shared" si="16"/>
        <v>7561.62</v>
      </c>
      <c r="J39" s="50"/>
      <c r="K39" s="53"/>
      <c r="L39" s="52">
        <v>753</v>
      </c>
      <c r="M39" s="52">
        <v>1757</v>
      </c>
      <c r="N39" s="52">
        <v>1270.81</v>
      </c>
    </row>
    <row r="40" customFormat="1" ht="30" customHeight="1" spans="1:14">
      <c r="A40" s="34">
        <v>36</v>
      </c>
      <c r="B40" s="35"/>
      <c r="C40" s="21" t="s">
        <v>48</v>
      </c>
      <c r="D40" s="21">
        <v>2</v>
      </c>
      <c r="E40" s="24">
        <f t="shared" si="12"/>
        <v>1506</v>
      </c>
      <c r="F40" s="25">
        <f t="shared" si="13"/>
        <v>3514</v>
      </c>
      <c r="G40" s="26">
        <f>1270.81+1371.07</f>
        <v>2641.88</v>
      </c>
      <c r="H40" s="26">
        <f t="shared" si="15"/>
        <v>6155.88</v>
      </c>
      <c r="I40" s="49">
        <f t="shared" si="16"/>
        <v>7661.88</v>
      </c>
      <c r="J40" s="50"/>
      <c r="K40" s="53"/>
      <c r="L40" s="52">
        <v>753</v>
      </c>
      <c r="M40" s="52">
        <v>1757</v>
      </c>
      <c r="N40" s="52">
        <v>1270.81</v>
      </c>
    </row>
    <row r="41" customFormat="1" ht="30" customHeight="1" spans="1:14">
      <c r="A41" s="34">
        <v>37</v>
      </c>
      <c r="B41" s="35"/>
      <c r="C41" s="21" t="s">
        <v>49</v>
      </c>
      <c r="D41" s="21">
        <v>1</v>
      </c>
      <c r="E41" s="24">
        <f t="shared" si="12"/>
        <v>753</v>
      </c>
      <c r="F41" s="25">
        <f t="shared" si="13"/>
        <v>1757</v>
      </c>
      <c r="G41" s="26">
        <f t="shared" ref="G41:G47" si="18">ROUND(D41*N41,2)</f>
        <v>1270.81</v>
      </c>
      <c r="H41" s="26">
        <f t="shared" si="15"/>
        <v>3027.81</v>
      </c>
      <c r="I41" s="49">
        <f t="shared" si="16"/>
        <v>3780.81</v>
      </c>
      <c r="J41" s="50"/>
      <c r="K41" s="53"/>
      <c r="L41" s="52">
        <v>753</v>
      </c>
      <c r="M41" s="52">
        <v>1757</v>
      </c>
      <c r="N41" s="52">
        <v>1270.81</v>
      </c>
    </row>
    <row r="42" customFormat="1" ht="30" customHeight="1" spans="1:14">
      <c r="A42" s="34">
        <v>38</v>
      </c>
      <c r="B42" s="35"/>
      <c r="C42" s="21" t="s">
        <v>50</v>
      </c>
      <c r="D42" s="21">
        <v>3</v>
      </c>
      <c r="E42" s="24">
        <f t="shared" si="12"/>
        <v>2259</v>
      </c>
      <c r="F42" s="25">
        <f t="shared" si="13"/>
        <v>5271</v>
      </c>
      <c r="G42" s="26">
        <f t="shared" si="18"/>
        <v>3812.43</v>
      </c>
      <c r="H42" s="26">
        <f t="shared" si="15"/>
        <v>9083.43</v>
      </c>
      <c r="I42" s="49">
        <f t="shared" si="16"/>
        <v>11342.43</v>
      </c>
      <c r="J42" s="50"/>
      <c r="K42" s="53"/>
      <c r="L42" s="52">
        <v>753</v>
      </c>
      <c r="M42" s="52">
        <v>1757</v>
      </c>
      <c r="N42" s="52">
        <v>1270.81</v>
      </c>
    </row>
    <row r="43" customFormat="1" ht="30" customHeight="1" spans="1:14">
      <c r="A43" s="34">
        <v>39</v>
      </c>
      <c r="B43" s="35"/>
      <c r="C43" s="21" t="s">
        <v>36</v>
      </c>
      <c r="D43" s="21">
        <v>1</v>
      </c>
      <c r="E43" s="24">
        <f t="shared" si="12"/>
        <v>753</v>
      </c>
      <c r="F43" s="25">
        <f t="shared" si="13"/>
        <v>1757</v>
      </c>
      <c r="G43" s="26">
        <f t="shared" si="18"/>
        <v>1270.81</v>
      </c>
      <c r="H43" s="26">
        <f t="shared" si="15"/>
        <v>3027.81</v>
      </c>
      <c r="I43" s="49">
        <f t="shared" si="16"/>
        <v>3780.81</v>
      </c>
      <c r="J43" s="50"/>
      <c r="K43" s="53"/>
      <c r="L43" s="52">
        <v>753</v>
      </c>
      <c r="M43" s="52">
        <v>1757</v>
      </c>
      <c r="N43" s="52">
        <v>1270.81</v>
      </c>
    </row>
    <row r="44" customFormat="1" ht="30" customHeight="1" spans="1:14">
      <c r="A44" s="34">
        <v>40</v>
      </c>
      <c r="B44" s="35"/>
      <c r="C44" s="21" t="s">
        <v>51</v>
      </c>
      <c r="D44" s="21">
        <v>1</v>
      </c>
      <c r="E44" s="24">
        <f t="shared" si="12"/>
        <v>753</v>
      </c>
      <c r="F44" s="25">
        <f t="shared" si="13"/>
        <v>1757</v>
      </c>
      <c r="G44" s="26">
        <f t="shared" si="18"/>
        <v>1270.81</v>
      </c>
      <c r="H44" s="26">
        <f t="shared" si="15"/>
        <v>3027.81</v>
      </c>
      <c r="I44" s="49">
        <f t="shared" si="16"/>
        <v>3780.81</v>
      </c>
      <c r="J44" s="50"/>
      <c r="K44" s="53"/>
      <c r="L44" s="52">
        <v>753</v>
      </c>
      <c r="M44" s="52">
        <v>1757</v>
      </c>
      <c r="N44" s="52">
        <v>1270.81</v>
      </c>
    </row>
    <row r="45" customFormat="1" ht="30" customHeight="1" spans="1:14">
      <c r="A45" s="34">
        <v>41</v>
      </c>
      <c r="B45" s="35"/>
      <c r="C45" s="21" t="s">
        <v>52</v>
      </c>
      <c r="D45" s="21">
        <v>1</v>
      </c>
      <c r="E45" s="24">
        <f t="shared" si="12"/>
        <v>0</v>
      </c>
      <c r="F45" s="25">
        <f t="shared" si="13"/>
        <v>2510</v>
      </c>
      <c r="G45" s="26">
        <f t="shared" si="18"/>
        <v>1371.07</v>
      </c>
      <c r="H45" s="26">
        <f t="shared" si="15"/>
        <v>3881.07</v>
      </c>
      <c r="I45" s="49">
        <f t="shared" si="16"/>
        <v>3881.07</v>
      </c>
      <c r="J45" s="50"/>
      <c r="K45" s="53"/>
      <c r="L45" s="52">
        <v>0</v>
      </c>
      <c r="M45" s="52">
        <v>2510</v>
      </c>
      <c r="N45" s="52">
        <v>1371.07</v>
      </c>
    </row>
    <row r="46" customFormat="1" ht="30" customHeight="1" spans="1:14">
      <c r="A46" s="34">
        <v>42</v>
      </c>
      <c r="B46" s="35"/>
      <c r="C46" s="21" t="s">
        <v>53</v>
      </c>
      <c r="D46" s="21">
        <v>1</v>
      </c>
      <c r="E46" s="24">
        <f t="shared" si="12"/>
        <v>0</v>
      </c>
      <c r="F46" s="25">
        <f t="shared" si="13"/>
        <v>2510</v>
      </c>
      <c r="G46" s="26">
        <f t="shared" si="18"/>
        <v>1371.07</v>
      </c>
      <c r="H46" s="26">
        <f t="shared" si="15"/>
        <v>3881.07</v>
      </c>
      <c r="I46" s="49">
        <f t="shared" si="16"/>
        <v>3881.07</v>
      </c>
      <c r="J46" s="50"/>
      <c r="K46" s="53"/>
      <c r="L46" s="52">
        <v>0</v>
      </c>
      <c r="M46" s="52">
        <v>2510</v>
      </c>
      <c r="N46" s="52">
        <v>1371.07</v>
      </c>
    </row>
    <row r="47" customFormat="1" ht="30" customHeight="1" spans="1:14">
      <c r="A47" s="34">
        <v>43</v>
      </c>
      <c r="B47" s="36"/>
      <c r="C47" s="21" t="s">
        <v>54</v>
      </c>
      <c r="D47" s="21">
        <v>1</v>
      </c>
      <c r="E47" s="24">
        <f t="shared" si="12"/>
        <v>0</v>
      </c>
      <c r="F47" s="25">
        <f t="shared" si="13"/>
        <v>2510</v>
      </c>
      <c r="G47" s="26">
        <f t="shared" si="18"/>
        <v>1371.07</v>
      </c>
      <c r="H47" s="26">
        <f t="shared" si="15"/>
        <v>3881.07</v>
      </c>
      <c r="I47" s="49">
        <v>3881.07</v>
      </c>
      <c r="J47" s="50"/>
      <c r="K47" s="53"/>
      <c r="L47" s="52">
        <v>0</v>
      </c>
      <c r="M47" s="52">
        <v>2510</v>
      </c>
      <c r="N47" s="52">
        <v>1371.07</v>
      </c>
    </row>
    <row r="48" ht="30" customHeight="1" spans="1:14">
      <c r="A48" s="31" t="s">
        <v>37</v>
      </c>
      <c r="B48" s="32"/>
      <c r="C48" s="28"/>
      <c r="D48" s="21">
        <f t="shared" ref="D48:I48" si="19">SUM(D26:D47)</f>
        <v>49</v>
      </c>
      <c r="E48" s="21">
        <f t="shared" si="19"/>
        <v>34638</v>
      </c>
      <c r="F48" s="21">
        <f t="shared" si="19"/>
        <v>88352</v>
      </c>
      <c r="G48" s="21">
        <f t="shared" si="19"/>
        <v>62871.25</v>
      </c>
      <c r="H48" s="21">
        <f t="shared" si="19"/>
        <v>151223.25</v>
      </c>
      <c r="I48" s="21">
        <f t="shared" si="19"/>
        <v>185861.25</v>
      </c>
      <c r="J48" s="50"/>
      <c r="K48" s="53"/>
      <c r="L48" s="52"/>
      <c r="M48" s="52"/>
      <c r="N48" s="52"/>
    </row>
    <row r="49" ht="75" customHeight="1" spans="1:14">
      <c r="A49" s="20">
        <v>44</v>
      </c>
      <c r="B49" s="21" t="s">
        <v>55</v>
      </c>
      <c r="C49" s="21" t="s">
        <v>56</v>
      </c>
      <c r="D49" s="21">
        <v>1</v>
      </c>
      <c r="E49" s="24">
        <f>ROUND(D49*L49,2)</f>
        <v>753</v>
      </c>
      <c r="F49" s="25">
        <f t="shared" ref="F49:F51" si="20">ROUND(D49*M49,2)</f>
        <v>1757</v>
      </c>
      <c r="G49" s="26">
        <f t="shared" ref="G49:G51" si="21">D49*N49</f>
        <v>1270.81</v>
      </c>
      <c r="H49" s="26">
        <f>ROUND(F49+G49,2)</f>
        <v>3027.81</v>
      </c>
      <c r="I49" s="49">
        <f>ROUND(H49+E49,2)</f>
        <v>3780.81</v>
      </c>
      <c r="J49" s="50"/>
      <c r="K49" s="55"/>
      <c r="L49" s="52">
        <v>753</v>
      </c>
      <c r="M49" s="52">
        <v>1757</v>
      </c>
      <c r="N49" s="52">
        <v>1270.81</v>
      </c>
    </row>
    <row r="50" ht="75" customHeight="1" spans="1:14">
      <c r="A50" s="20">
        <v>45</v>
      </c>
      <c r="B50" s="21" t="s">
        <v>57</v>
      </c>
      <c r="C50" s="21" t="s">
        <v>58</v>
      </c>
      <c r="D50" s="21">
        <v>1</v>
      </c>
      <c r="E50" s="24">
        <f>D50*L50</f>
        <v>753</v>
      </c>
      <c r="F50" s="25">
        <f t="shared" si="20"/>
        <v>1757</v>
      </c>
      <c r="G50" s="26">
        <f t="shared" si="21"/>
        <v>1273.31</v>
      </c>
      <c r="H50" s="26">
        <f t="shared" ref="H50:H55" si="22">F50+G50</f>
        <v>3030.31</v>
      </c>
      <c r="I50" s="49">
        <f>ROUND(H50+E50,2)</f>
        <v>3783.31</v>
      </c>
      <c r="J50" s="50"/>
      <c r="K50" s="55"/>
      <c r="L50" s="52">
        <v>753</v>
      </c>
      <c r="M50" s="52">
        <v>1757</v>
      </c>
      <c r="N50" s="52">
        <v>1273.31</v>
      </c>
    </row>
    <row r="51" ht="75" customHeight="1" spans="1:14">
      <c r="A51" s="20">
        <v>46</v>
      </c>
      <c r="B51" s="21" t="s">
        <v>59</v>
      </c>
      <c r="C51" s="21" t="s">
        <v>60</v>
      </c>
      <c r="D51" s="21">
        <v>1</v>
      </c>
      <c r="E51" s="24">
        <f>D51*L51</f>
        <v>753</v>
      </c>
      <c r="F51" s="25">
        <f t="shared" si="20"/>
        <v>1757</v>
      </c>
      <c r="G51" s="26">
        <f t="shared" si="21"/>
        <v>1273.31</v>
      </c>
      <c r="H51" s="26">
        <f t="shared" si="22"/>
        <v>3030.31</v>
      </c>
      <c r="I51" s="49">
        <f>H51+E51</f>
        <v>3783.31</v>
      </c>
      <c r="J51" s="50"/>
      <c r="K51" s="55"/>
      <c r="L51" s="52">
        <v>753</v>
      </c>
      <c r="M51" s="52">
        <v>1757</v>
      </c>
      <c r="N51" s="52">
        <v>1273.31</v>
      </c>
    </row>
    <row r="52" customFormat="1" ht="75" customHeight="1" spans="1:14">
      <c r="A52" s="20">
        <v>47</v>
      </c>
      <c r="B52" s="29" t="s">
        <v>61</v>
      </c>
      <c r="C52" s="21" t="s">
        <v>62</v>
      </c>
      <c r="D52" s="21">
        <v>2</v>
      </c>
      <c r="E52" s="24">
        <v>1056</v>
      </c>
      <c r="F52" s="25">
        <v>3514</v>
      </c>
      <c r="G52" s="26">
        <v>2742.14</v>
      </c>
      <c r="H52" s="26">
        <f t="shared" si="22"/>
        <v>6256.14</v>
      </c>
      <c r="I52" s="49">
        <v>7762.14</v>
      </c>
      <c r="J52" s="50"/>
      <c r="K52" s="55"/>
      <c r="L52" s="52">
        <v>753</v>
      </c>
      <c r="M52" s="52">
        <v>1757</v>
      </c>
      <c r="N52" s="52">
        <v>1371.07</v>
      </c>
    </row>
    <row r="53" customFormat="1" ht="75" customHeight="1" spans="1:14">
      <c r="A53" s="20">
        <v>48</v>
      </c>
      <c r="B53" s="21" t="s">
        <v>63</v>
      </c>
      <c r="C53" s="21" t="s">
        <v>64</v>
      </c>
      <c r="D53" s="21">
        <v>1</v>
      </c>
      <c r="E53" s="24">
        <f>D53*L53</f>
        <v>753</v>
      </c>
      <c r="F53" s="25">
        <f>ROUND(D53*M53,2)</f>
        <v>1757</v>
      </c>
      <c r="G53" s="26">
        <v>1263.29</v>
      </c>
      <c r="H53" s="26">
        <f t="shared" si="22"/>
        <v>3020.29</v>
      </c>
      <c r="I53" s="49">
        <f>H53+E53</f>
        <v>3773.29</v>
      </c>
      <c r="J53" s="50"/>
      <c r="K53" s="55"/>
      <c r="L53" s="52">
        <v>753</v>
      </c>
      <c r="M53" s="52">
        <v>1757</v>
      </c>
      <c r="N53" s="52">
        <v>1263.29</v>
      </c>
    </row>
    <row r="54" customFormat="1" ht="75" customHeight="1" spans="1:14">
      <c r="A54" s="20">
        <v>49</v>
      </c>
      <c r="B54" s="21" t="s">
        <v>65</v>
      </c>
      <c r="C54" s="21" t="s">
        <v>66</v>
      </c>
      <c r="D54" s="21">
        <v>2</v>
      </c>
      <c r="E54" s="24">
        <v>0</v>
      </c>
      <c r="F54" s="25">
        <f>2510*2</f>
        <v>5020</v>
      </c>
      <c r="G54" s="26">
        <f>1363.55*2</f>
        <v>2727.1</v>
      </c>
      <c r="H54" s="26">
        <f t="shared" si="22"/>
        <v>7747.1</v>
      </c>
      <c r="I54" s="49">
        <f>H54+E54</f>
        <v>7747.1</v>
      </c>
      <c r="J54" s="50"/>
      <c r="K54" s="55"/>
      <c r="L54" s="52"/>
      <c r="M54" s="52"/>
      <c r="N54" s="52">
        <v>1363.55</v>
      </c>
    </row>
    <row r="55" s="1" customFormat="1" ht="75" customHeight="1" spans="1:14">
      <c r="A55" s="20">
        <v>50</v>
      </c>
      <c r="B55" s="37" t="s">
        <v>67</v>
      </c>
      <c r="C55" s="37" t="s">
        <v>68</v>
      </c>
      <c r="D55" s="37">
        <v>1</v>
      </c>
      <c r="E55" s="38">
        <v>0</v>
      </c>
      <c r="F55" s="39">
        <v>2510</v>
      </c>
      <c r="G55" s="40">
        <v>1371.07</v>
      </c>
      <c r="H55" s="40">
        <f t="shared" si="22"/>
        <v>3881.07</v>
      </c>
      <c r="I55" s="49">
        <f>H55+E55</f>
        <v>3881.07</v>
      </c>
      <c r="J55" s="56"/>
      <c r="K55" s="57"/>
      <c r="L55" s="58"/>
      <c r="M55" s="58">
        <v>1371.07</v>
      </c>
      <c r="N55" s="58"/>
    </row>
    <row r="56" ht="30" customHeight="1" spans="1:17">
      <c r="A56" s="34" t="s">
        <v>69</v>
      </c>
      <c r="B56" s="41"/>
      <c r="C56" s="42"/>
      <c r="D56" s="20">
        <f t="shared" ref="D56:I56" si="23">D25+D48+D49+D50+D51+D52+D53+D54+D55</f>
        <v>101</v>
      </c>
      <c r="E56" s="20">
        <f t="shared" si="23"/>
        <v>71085</v>
      </c>
      <c r="F56" s="20">
        <f t="shared" si="23"/>
        <v>181975</v>
      </c>
      <c r="G56" s="20">
        <f t="shared" si="23"/>
        <v>129943.16</v>
      </c>
      <c r="H56" s="20">
        <f t="shared" si="23"/>
        <v>311918.16</v>
      </c>
      <c r="I56" s="20">
        <f t="shared" si="23"/>
        <v>383453.16</v>
      </c>
      <c r="J56" s="14"/>
      <c r="K56" s="55" t="e">
        <f>G56-#REF!</f>
        <v>#REF!</v>
      </c>
      <c r="L56" s="52"/>
      <c r="M56" s="52"/>
      <c r="N56" s="52"/>
      <c r="P56" s="4"/>
      <c r="Q56" s="59"/>
    </row>
  </sheetData>
  <mergeCells count="14">
    <mergeCell ref="A1:J1"/>
    <mergeCell ref="E2:F2"/>
    <mergeCell ref="A25:C25"/>
    <mergeCell ref="A48:C48"/>
    <mergeCell ref="A56:C56"/>
    <mergeCell ref="A2:A3"/>
    <mergeCell ref="B2:B3"/>
    <mergeCell ref="B4:B24"/>
    <mergeCell ref="B26:B47"/>
    <mergeCell ref="C2:C3"/>
    <mergeCell ref="D2:D3"/>
    <mergeCell ref="H2:H3"/>
    <mergeCell ref="I2:I3"/>
    <mergeCell ref="J2:J3"/>
  </mergeCells>
  <pageMargins left="0.511811023622047" right="0.511811023622047" top="0.551181102362205" bottom="0.15748031496063" header="0.31496062992126" footer="0.31496062992126"/>
  <pageSetup paperSize="9" scale="85" orientation="portrait"/>
  <headerFooter/>
  <rowBreaks count="1" manualBreakCount="1">
    <brk id="31" max="9" man="1"/>
  </rowBreaks>
  <ignoredErrors>
    <ignoredError sqref="F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2020-10-31T07:30:00Z</dcterms:created>
  <cp:lastPrinted>2023-12-22T01:49:00Z</cp:lastPrinted>
  <dcterms:modified xsi:type="dcterms:W3CDTF">2025-10-20T03:24:38Z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AAE2E9D42D4747A68E73F0BCB14FA596</vt:lpwstr>
  </property>
</Properties>
</file>