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6" firstSheet="24" activeTab="24"/>
  </bookViews>
  <sheets>
    <sheet name="2021.1" sheetId="1" r:id="rId1"/>
    <sheet name="2021.2" sheetId="5" r:id="rId2"/>
    <sheet name="2021.3" sheetId="3" r:id="rId3"/>
    <sheet name="2021.4" sheetId="2" r:id="rId4"/>
    <sheet name="2021.5" sheetId="6" r:id="rId5"/>
    <sheet name="2021.6" sheetId="7" r:id="rId6"/>
    <sheet name="2021.7" sheetId="8" r:id="rId7"/>
    <sheet name="2021.8" sheetId="9" r:id="rId8"/>
    <sheet name="2021.9" sheetId="10" r:id="rId9"/>
    <sheet name="2021.10" sheetId="11" r:id="rId10"/>
    <sheet name="2021.11" sheetId="12" r:id="rId11"/>
    <sheet name="2021.12" sheetId="13" r:id="rId12"/>
    <sheet name="2022.1" sheetId="15" r:id="rId13"/>
    <sheet name="2022.2" sheetId="16" r:id="rId14"/>
    <sheet name="2022.3" sheetId="17" r:id="rId15"/>
    <sheet name="2022.4" sheetId="18" r:id="rId16"/>
    <sheet name="12" sheetId="14" r:id="rId17"/>
    <sheet name="2022.5" sheetId="19" r:id="rId18"/>
    <sheet name="2022.6" sheetId="22" r:id="rId19"/>
    <sheet name="2022.7 " sheetId="24" r:id="rId20"/>
    <sheet name="2022.8 " sheetId="25" r:id="rId21"/>
    <sheet name="2022.9 " sheetId="26" r:id="rId22"/>
    <sheet name="2022.10 " sheetId="27" r:id="rId23"/>
    <sheet name="2022.11 " sheetId="28" r:id="rId24"/>
    <sheet name="202507" sheetId="75" r:id="rId25"/>
  </sheets>
  <definedNames>
    <definedName name="_xlnm.Print_Area" localSheetId="9">'2021.10'!$A$1:$J$36</definedName>
    <definedName name="_xlnm.Print_Area" localSheetId="10">'2021.11'!$A$1:$J$36</definedName>
    <definedName name="_xlnm.Print_Area" localSheetId="11">'2021.12'!$A$1:$J$39</definedName>
    <definedName name="_xlnm.Print_Area" localSheetId="1">'2021.2'!$A:$J</definedName>
    <definedName name="_xlnm.Print_Area" localSheetId="2">'2021.3'!$A:$J</definedName>
    <definedName name="_xlnm.Print_Area" localSheetId="3">'2021.4'!$A$1:$J$20</definedName>
    <definedName name="_xlnm.Print_Area" localSheetId="4">'2021.5'!$A$1:$J$20</definedName>
    <definedName name="_xlnm.Print_Area" localSheetId="5">'2021.6'!$A$1:$J$23</definedName>
    <definedName name="_xlnm.Print_Area" localSheetId="6">'2021.7'!$A$1:$J$23</definedName>
    <definedName name="_xlnm.Print_Area" localSheetId="7">'2021.8'!$A$1:$J$27</definedName>
    <definedName name="_xlnm.Print_Area" localSheetId="8">'2021.9'!$A$1:$J$27</definedName>
    <definedName name="_xlnm.Print_Area" localSheetId="12">'2022.1'!$A$1:$J$39</definedName>
    <definedName name="_xlnm.Print_Area" localSheetId="22">'2022.10 '!$A$1:$J$52</definedName>
    <definedName name="_xlnm.Print_Area" localSheetId="23">'2022.11 '!$A$1:$J$52</definedName>
    <definedName name="_xlnm.Print_Area" localSheetId="13">'2022.2'!$A$1:$J$39</definedName>
    <definedName name="_xlnm.Print_Area" localSheetId="14">'2022.3'!$A$1:$J$39</definedName>
    <definedName name="_xlnm.Print_Area" localSheetId="15">'2022.4'!$A$1:$J$46</definedName>
    <definedName name="_xlnm.Print_Area" localSheetId="19">'2022.7 '!$A$1:$J$48</definedName>
    <definedName name="_xlnm.Print_Area" localSheetId="20">'2022.8 '!$A$1:$J$47</definedName>
    <definedName name="_xlnm.Print_Area" localSheetId="21">'2022.9 '!$A$1:$J$52</definedName>
    <definedName name="_xlnm.Print_Area" localSheetId="24">'202507'!$A$1:$J$56</definedName>
  </definedNames>
  <calcPr calcId="144525"/>
</workbook>
</file>

<file path=xl/sharedStrings.xml><?xml version="1.0" encoding="utf-8"?>
<sst xmlns="http://schemas.openxmlformats.org/spreadsheetml/2006/main" count="1303" uniqueCount="143">
  <si>
    <t>武清区2021年1月市级公益性岗位补贴审批单</t>
  </si>
  <si>
    <t>序号</t>
  </si>
  <si>
    <t>单位名称</t>
  </si>
  <si>
    <t>大额行号</t>
  </si>
  <si>
    <t>账号</t>
  </si>
  <si>
    <t>补贴人数</t>
  </si>
  <si>
    <t>金额</t>
  </si>
  <si>
    <t>备注</t>
  </si>
  <si>
    <t>天津市首信人力资源服务有限公司</t>
  </si>
  <si>
    <t>313110040774</t>
  </si>
  <si>
    <t>107701201090111704</t>
  </si>
  <si>
    <t>28</t>
  </si>
  <si>
    <t>天津市武清区人力资源和社会保障局</t>
  </si>
  <si>
    <t>103110006000</t>
  </si>
  <si>
    <t>02060001040019387</t>
  </si>
  <si>
    <t>合计</t>
  </si>
  <si>
    <t xml:space="preserve">   本月共为2家企业补贴保险补贴84222.61元，大写捌万肆仟贰百贰拾贰元陆角壹分。
经办人（签字）：                         日期：2021年2月1日</t>
  </si>
  <si>
    <t>科室负责人意见：
                              签字：         日期：</t>
  </si>
  <si>
    <t>主管局长意见：
                              签字：         日期：</t>
  </si>
  <si>
    <t>主管财务局长意见：
                              签字：         日期：</t>
  </si>
  <si>
    <t>财务监督：
                              签字：         日期：</t>
  </si>
  <si>
    <t>武清区2021年2月市级公益性岗位补贴审批单</t>
  </si>
  <si>
    <t>用工单位</t>
  </si>
  <si>
    <t>人数</t>
  </si>
  <si>
    <t>岗位补贴</t>
  </si>
  <si>
    <t>保险补贴</t>
  </si>
  <si>
    <t>其中：市级补贴合计</t>
  </si>
  <si>
    <t>补贴合计</t>
  </si>
  <si>
    <t>区级补贴</t>
  </si>
  <si>
    <t>市级补贴</t>
  </si>
  <si>
    <t>区级</t>
  </si>
  <si>
    <t>市级</t>
  </si>
  <si>
    <t>天
津
市
首
信
人
力
资
源
服
务
有
限
公
司</t>
  </si>
  <si>
    <t>第十六小学</t>
  </si>
  <si>
    <t>光明道小学</t>
  </si>
  <si>
    <t>少年宫</t>
  </si>
  <si>
    <t>武清体校</t>
  </si>
  <si>
    <t>军民小学</t>
  </si>
  <si>
    <t>司法局</t>
  </si>
  <si>
    <t>第八中学</t>
  </si>
  <si>
    <t>第二中学</t>
  </si>
  <si>
    <t>第十二中学</t>
  </si>
  <si>
    <t>第十四小学</t>
  </si>
  <si>
    <t>第十一中学</t>
  </si>
  <si>
    <t>小计：</t>
  </si>
  <si>
    <t xml:space="preserve"> 本月共为2家企业补贴保险补贴87127.07元，大写捌万柒仟壹百贰拾柒元零柒分。
经办人（签字）：                         日期：2021年2月22日</t>
  </si>
  <si>
    <t>科室负责人意见：
                         签字：            日期：</t>
  </si>
  <si>
    <t>主管局长意见：
                         签字：            日期：</t>
  </si>
  <si>
    <t>主管财务局长意见：
                         签字：            日期：</t>
  </si>
  <si>
    <t xml:space="preserve">财务监督
                         签字：            日期：  </t>
  </si>
  <si>
    <t>武清区2021年3月市级公益性岗位补贴审批单</t>
  </si>
  <si>
    <t xml:space="preserve"> 本月共为2家企业补贴保险补贴98744.91元，大写玖万捌仟柒佰肆拾肆元玖角壹分。
经办人（签字）：                         日期：2021年3月29日</t>
  </si>
  <si>
    <t>武清区2021年4月市级公益性岗位补贴审批单</t>
  </si>
  <si>
    <t>第八幼儿园</t>
  </si>
  <si>
    <t>第五中学</t>
  </si>
  <si>
    <t>嘉宁物业</t>
  </si>
  <si>
    <t xml:space="preserve"> 本月共为2家企业补贴保险补贴116171.67元，大写壹拾壹万陆仟壹佰柒拾壹元陆角柒分。
                                                                                  经办人（签字）：                         日期：2021年5月7日</t>
  </si>
  <si>
    <t>武清区2021年5月市级公益性岗位补贴审批单</t>
  </si>
  <si>
    <t xml:space="preserve"> 本月共为2家企业补贴保险补贴121980.59元，大写壹拾贰万壹仟玖佰捌拾元伍角玖分。
                                                                                  经办人（签字）：                         日期：2021年6月3日</t>
  </si>
  <si>
    <t>武清区2021年6月市级公益性岗位补贴审批单</t>
  </si>
  <si>
    <t>第十三小学</t>
  </si>
  <si>
    <t>第十五小学</t>
  </si>
  <si>
    <t>雍阳园林</t>
  </si>
  <si>
    <t xml:space="preserve"> 本月共为2家企业补贴保险补贴168451.95元，大写壹拾陆万捌仟肆佰伍拾壹元玖角伍分。
                                                                                  经办人（签字）：                         日期：2021年6月29日</t>
  </si>
  <si>
    <t>武清区2021年7月市级公益性岗位补贴审批单</t>
  </si>
  <si>
    <t xml:space="preserve"> 本月共为2家企业补贴182060.87元，大写壹拾捌万贰仟零陆拾元捌角柒分。
                                                                                  经办人（签字）：                         日期：2021年7月28日</t>
  </si>
  <si>
    <t>武清区2021年8月市级公益性岗位补贴审批单</t>
  </si>
  <si>
    <t>第九幼儿园</t>
  </si>
  <si>
    <t>特殊教育</t>
  </si>
  <si>
    <t>第六幼儿园</t>
  </si>
  <si>
    <t>天津市雍大人力资源服务有限公司</t>
  </si>
  <si>
    <t xml:space="preserve"> 本月共为3家企业补贴206336.55元，大写贰拾万陆仟叁佰叁拾陆元伍角伍分整。
                                                                                  经办人（签字）：                         日期：2021年8月31日</t>
  </si>
  <si>
    <t>武清区2021年9月市级公益性岗位补贴审批单</t>
  </si>
  <si>
    <t xml:space="preserve"> 本月共为3家企业补贴209371.01元，大写贰拾万玖仟叁佰柒拾壹元零壹分整。
                                                                                  经办人（签字）：                         日期：2021年10月8日</t>
  </si>
  <si>
    <t>武清区2021年10月市级公益性岗位补贴审批单</t>
  </si>
  <si>
    <t>第九小学</t>
  </si>
  <si>
    <t>第十幼儿园</t>
  </si>
  <si>
    <t>第四小学</t>
  </si>
  <si>
    <t>第四幼儿园</t>
  </si>
  <si>
    <t xml:space="preserve"> 本月共为3家企业补贴267025.75元，大写贰拾陆万柒仟零贰拾伍元柒角伍分整。
                                                                                  经办人（签字）：                         日期：2021年11月8日</t>
  </si>
  <si>
    <t>武清区2021年11月市级公益性岗位补贴审批单</t>
  </si>
  <si>
    <t xml:space="preserve"> 本月共为3家企业补贴276129.13元，大写贰拾柒万陆仟壹佰贰拾玖元壹角叁分整。
                                                                                  经办人（签字）：                         日期：2021年12月1日</t>
  </si>
  <si>
    <t>武清区2021年12月市级公益性岗位补贴审批单</t>
  </si>
  <si>
    <t>第七小学</t>
  </si>
  <si>
    <t>第六小学</t>
  </si>
  <si>
    <t>第八小学</t>
  </si>
  <si>
    <t xml:space="preserve"> 本月共为3家企业补贴308279.48元，大写叁拾万捌仟贰佰柒拾玖元肆角捌分整。
                                                                                  经办人（签字）：                         日期：2021年12月31日</t>
  </si>
  <si>
    <t>武清区2022年1月市级公益性岗位补贴审批单</t>
  </si>
  <si>
    <t xml:space="preserve"> 本月共为3家企业补贴327348.80元，大写叁拾贰万柒仟叁佰肆拾捌元捌角整。
                                                                                  经办人（签字）：王冰                         日期：2022年2月22日</t>
  </si>
  <si>
    <t>武清区2022年2月市级公益性岗位补贴审批单</t>
  </si>
  <si>
    <t>天津人力资源开发服务中心</t>
  </si>
  <si>
    <t xml:space="preserve"> 本月共为3家企业补贴330532.92元整，大写叁拾叁万零伍佰叁拾贰元玖角贰分整。
                                                                                  经办人（签字）：                       日期：2022年3月28日</t>
  </si>
  <si>
    <t>武清区2022年3月市级公益性岗位补贴审批单</t>
  </si>
  <si>
    <t xml:space="preserve"> 本月共为3家企业补贴327354.70元整，大写叁拾贰万柒仟叁佰伍拾肆元柒角整。
                                                                                  经办人（签字）：                           日期：2022年4月11日</t>
  </si>
  <si>
    <t>武清区2022年4月市级公益性岗位补贴审批单</t>
  </si>
  <si>
    <t>武清社险分中心</t>
  </si>
  <si>
    <t>第一小学</t>
  </si>
  <si>
    <t xml:space="preserve"> 本月共为3家企业补贴336323.44元整，大写叁拾叁万陆仟叁佰贰拾叁元肆角肆分整。
                                                                                  经办人（签字）：                           日期：2022年5月16日</t>
  </si>
  <si>
    <t>武清区2022年5月市级公益性岗位补贴审批单</t>
  </si>
  <si>
    <t xml:space="preserve"> 本月共为3家企业补贴339493.80元整，大写叁拾叁万玖仟肆佰玖拾叁元捌角整。
                                                                                  经办人（签字）：                           日期：2022年6月6日</t>
  </si>
  <si>
    <t>武清区2022年6月市级公益性岗位补贴审批单</t>
  </si>
  <si>
    <t xml:space="preserve"> 本月共为3家企业补贴345834.52元整，大写叁拾肆万伍仟捌佰叁拾肆元伍角贰分整。
                                                                                  经办人（签字）：                           日期：2022年 月 日</t>
  </si>
  <si>
    <t>武清区2022年7月市级公益性岗位补贴审批单</t>
  </si>
  <si>
    <t>第十一小学</t>
  </si>
  <si>
    <t>天津雍阳人力资源服务有限公司</t>
  </si>
  <si>
    <t>天津市武清区杨村镇企业服务中心</t>
  </si>
  <si>
    <t xml:space="preserve"> 本月共为4家企业补贴349004.88元整，大写叁拾肆万玖仟零肆元捌角捌分整。
                                                                                  经办人（签字）：                           日期：2022年8 月22 日</t>
  </si>
  <si>
    <t>武清区2022年8月市级公益性岗位补贴审批单</t>
  </si>
  <si>
    <t>第九中学</t>
  </si>
  <si>
    <t>第十中学</t>
  </si>
  <si>
    <t xml:space="preserve"> 本月共为4家企业补贴375229.00元整，大写叁拾柒万伍仟贰佰贰拾玖元整。
                                                                                  经办人（签字）：                           日期：2022年 月 日</t>
  </si>
  <si>
    <t>武清区2022年9月市级公益性岗位补贴审批单</t>
  </si>
  <si>
    <t>第十小学</t>
  </si>
  <si>
    <t xml:space="preserve"> 本月共为3家企业补贴375220.2元整，大写叁拾柒万伍仟贰佰贰拾元贰角整。
                                                                                  经办人（签字）：                           日期：    年    月    日</t>
  </si>
  <si>
    <t>武清区2022年10月市级公益性岗位补贴审批单</t>
  </si>
  <si>
    <t xml:space="preserve"> 本月共为3家企业补贴391681.80元整，大写叁拾玖万壹仟陆佰捌拾壹元捌角整。
                                                                                  经办人（签字）：                           日期：    年    月    日</t>
  </si>
  <si>
    <t>武清区2022年11月市级公益性岗位补贴审批单</t>
  </si>
  <si>
    <t xml:space="preserve"> 本月共为3家企业补贴404837.00元整，大写肆拾万肆仟捌佰叁拾柒元柒角整。
                                                                                  经办人（签字）：                           日期：    年    月    日</t>
  </si>
  <si>
    <t>武清区2025年7月市级公益性岗位补贴公示</t>
  </si>
  <si>
    <t xml:space="preserve"> </t>
  </si>
  <si>
    <t>老人1273.31，新人1406.16，新人医疗10%，工伤1.05%</t>
  </si>
  <si>
    <t>第十七小学</t>
  </si>
  <si>
    <t>调查队</t>
  </si>
  <si>
    <t>老人1270.81，新人1371.01，医疗10%</t>
  </si>
  <si>
    <t>二中</t>
  </si>
  <si>
    <t>第六中学</t>
  </si>
  <si>
    <t>第四中学</t>
  </si>
  <si>
    <t>第一幼儿园</t>
  </si>
  <si>
    <t>曹子里小学</t>
  </si>
  <si>
    <t>滨河道小学</t>
  </si>
  <si>
    <t>万达驿站</t>
  </si>
  <si>
    <t>京清驿站</t>
  </si>
  <si>
    <t>天津人力资源开发服务有限公司</t>
  </si>
  <si>
    <t>天津人力资源开发服务有限公司武清分公司</t>
  </si>
  <si>
    <t>南蔡村政府</t>
  </si>
  <si>
    <t>天津市赛达劳动服务有限公司</t>
  </si>
  <si>
    <t>零工市场</t>
  </si>
  <si>
    <t>天津市武清区大孟庄镇党群服务中心</t>
  </si>
  <si>
    <t>武清区大孟庄镇杨店村党群服务中心</t>
  </si>
  <si>
    <t>天津市武清区崔黄口镇农业农村服务中心</t>
  </si>
  <si>
    <t>崔黄口就业驿站</t>
  </si>
  <si>
    <t>零工市场就业驿站</t>
  </si>
  <si>
    <t xml:space="preserve"> 本月共为8家企业补贴370702.8元，大写：叁拾柒万柒佰零贰圆捌角
               经办人（签字）：            日期：       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</si>
</sst>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;[Red]\-0\ "/>
    <numFmt numFmtId="178" formatCode="0.00_ ;[Red]\-0.00\ "/>
    <numFmt numFmtId="179" formatCode="[DBNum2][$-804]General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4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1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/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6" fillId="0" borderId="0" applyProtection="0"/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Protection="0"/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4" borderId="1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/>
    <xf numFmtId="0" fontId="2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2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/>
    <xf numFmtId="0" fontId="0" fillId="0" borderId="0">
      <alignment vertical="center"/>
    </xf>
    <xf numFmtId="0" fontId="6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</cellStyleXfs>
  <cellXfs count="1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6" fontId="2" fillId="2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0" fillId="0" borderId="8" xfId="0" applyBorder="1">
      <alignment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0" fontId="0" fillId="0" borderId="4" xfId="0" applyBorder="1">
      <alignment vertical="center"/>
    </xf>
    <xf numFmtId="176" fontId="4" fillId="0" borderId="0" xfId="0" applyNumberFormat="1" applyFont="1" applyAlignment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Border="1">
      <alignment vertical="center"/>
    </xf>
    <xf numFmtId="178" fontId="0" fillId="0" borderId="0" xfId="0" applyNumberForma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/>
    </xf>
    <xf numFmtId="176" fontId="2" fillId="0" borderId="5" xfId="0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8" fontId="3" fillId="0" borderId="5" xfId="0" applyNumberFormat="1" applyFont="1" applyBorder="1" applyAlignment="1">
      <alignment vertical="center"/>
    </xf>
    <xf numFmtId="178" fontId="2" fillId="0" borderId="5" xfId="0" applyNumberFormat="1" applyFont="1" applyFill="1" applyBorder="1" applyAlignment="1" applyProtection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vertical="center"/>
    </xf>
    <xf numFmtId="0" fontId="5" fillId="0" borderId="5" xfId="0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1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</cellXfs>
  <cellStyles count="180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百分比 2" xfId="17"/>
    <cellStyle name="警告文本" xfId="18" builtinId="11"/>
    <cellStyle name="常规 6 5" xfId="19"/>
    <cellStyle name="标题 4" xfId="20" builtinId="19"/>
    <cellStyle name="常规 5 2 4" xfId="21"/>
    <cellStyle name="60% - 强调文字颜色 2" xfId="22" builtinId="36"/>
    <cellStyle name="标题" xfId="23" builtinId="15"/>
    <cellStyle name="常规 5 2" xfId="24"/>
    <cellStyle name="百分比 2 2 2 2 3" xfId="25"/>
    <cellStyle name="解释性文本" xfId="26" builtinId="53"/>
    <cellStyle name="百分比 2 2" xfId="27"/>
    <cellStyle name="标题 1" xfId="28" builtinId="16"/>
    <cellStyle name="标题 2" xfId="29" builtinId="17"/>
    <cellStyle name="常规 5 2 2" xfId="30"/>
    <cellStyle name="百分比 2 3" xfId="31"/>
    <cellStyle name="标题 3" xfId="32" builtinId="18"/>
    <cellStyle name="常规 5 2 3" xfId="33"/>
    <cellStyle name="百分比 2 4" xfId="34"/>
    <cellStyle name="60% - 强调文字颜色 1" xfId="35" builtinId="32"/>
    <cellStyle name="输出" xfId="36" builtinId="21"/>
    <cellStyle name="常规 3 2 2 2 4" xfId="37"/>
    <cellStyle name="60% - 强调文字颜色 4" xfId="38" builtinId="44"/>
    <cellStyle name="百分比 2 2 2 2 4" xfId="39"/>
    <cellStyle name="计算" xfId="40" builtinId="22"/>
    <cellStyle name="检查单元格" xfId="41" builtinId="23"/>
    <cellStyle name="20% - 强调文字颜色 6" xfId="42" builtinId="50"/>
    <cellStyle name="强调文字颜色 2" xfId="43" builtinId="33"/>
    <cellStyle name="常规 15 2 3 4" xfId="44"/>
    <cellStyle name="常规 6 2 3" xfId="45"/>
    <cellStyle name="链接单元格" xfId="46" builtinId="24"/>
    <cellStyle name="常规 15 2 4 2" xfId="47"/>
    <cellStyle name="汇总" xfId="48" builtinId="25"/>
    <cellStyle name="好" xfId="49" builtinId="26"/>
    <cellStyle name="适中" xfId="50" builtinId="28"/>
    <cellStyle name="20% - 强调文字颜色 5" xfId="51" builtinId="46"/>
    <cellStyle name="常规 2 2 2 4" xfId="52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百分比 2 2 2 3" xfId="68"/>
    <cellStyle name="百分比 2 2 3" xfId="69"/>
    <cellStyle name="百分比 2 2 2" xfId="70"/>
    <cellStyle name="百分比 2 2 4" xfId="71"/>
    <cellStyle name="百分比 2 2 5" xfId="72"/>
    <cellStyle name="百分比 2 2 2 2" xfId="73"/>
    <cellStyle name="常规 2 4 2 4" xfId="74"/>
    <cellStyle name="百分比 2 2 2 2 2" xfId="75"/>
    <cellStyle name="百分比 2 2 2 4" xfId="76"/>
    <cellStyle name="百分比 2 2 2 5" xfId="77"/>
    <cellStyle name="百分比 2 5" xfId="78"/>
    <cellStyle name="常规 10" xfId="79"/>
    <cellStyle name="常规 10 2" xfId="80"/>
    <cellStyle name="常规 10 2 2" xfId="81"/>
    <cellStyle name="常规 10 2 3" xfId="82"/>
    <cellStyle name="常规 10 2 4" xfId="83"/>
    <cellStyle name="常规 15 2 2 3 2" xfId="84"/>
    <cellStyle name="常规 10 3" xfId="85"/>
    <cellStyle name="常规 10 4" xfId="86"/>
    <cellStyle name="常规 10 5" xfId="87"/>
    <cellStyle name="常规 11" xfId="88"/>
    <cellStyle name="常规 15" xfId="89"/>
    <cellStyle name="常规 15 2" xfId="90"/>
    <cellStyle name="常规 15 2 2" xfId="91"/>
    <cellStyle name="常规 15 2 2 2" xfId="92"/>
    <cellStyle name="常规 15 2 2 2 2" xfId="93"/>
    <cellStyle name="常规 15 2 2 2 2 2" xfId="94"/>
    <cellStyle name="常规 15 2 2 2 2 3" xfId="95"/>
    <cellStyle name="常规 15 2 2 2 2 4" xfId="96"/>
    <cellStyle name="常规 15 2 2 2 3" xfId="97"/>
    <cellStyle name="常规 15 2 2 2 4" xfId="98"/>
    <cellStyle name="常规 15 2 2 2 5" xfId="99"/>
    <cellStyle name="常规 15 2 2 3" xfId="100"/>
    <cellStyle name="常规 15 2 2 3 3" xfId="101"/>
    <cellStyle name="常规 15 2 2 3 4" xfId="102"/>
    <cellStyle name="常规 15 2 2 4" xfId="103"/>
    <cellStyle name="常规 15 2 2 5" xfId="104"/>
    <cellStyle name="常规 15 2 2 6" xfId="105"/>
    <cellStyle name="常规 15 2 3" xfId="106"/>
    <cellStyle name="常规 15 2 3 2" xfId="107"/>
    <cellStyle name="常规 15 2 3 2 2" xfId="108"/>
    <cellStyle name="常规 15 2 3 2 3" xfId="109"/>
    <cellStyle name="常规 15 2 3 2 4" xfId="110"/>
    <cellStyle name="常规 15 2 3 3" xfId="111"/>
    <cellStyle name="常规 6 2 2" xfId="112"/>
    <cellStyle name="常规 15 2 3 5" xfId="113"/>
    <cellStyle name="常规 6 2 4" xfId="114"/>
    <cellStyle name="常规 15 2 4" xfId="115"/>
    <cellStyle name="常规 15 2 4 3" xfId="116"/>
    <cellStyle name="常规 15 2 4 4" xfId="117"/>
    <cellStyle name="常规 15 2 5" xfId="118"/>
    <cellStyle name="常规 15 2 6" xfId="119"/>
    <cellStyle name="常规 15 2 7" xfId="120"/>
    <cellStyle name="常规 15 3" xfId="121"/>
    <cellStyle name="常规 15 3 2" xfId="122"/>
    <cellStyle name="常规 15 3 3" xfId="123"/>
    <cellStyle name="常规 2 2 2 2" xfId="124"/>
    <cellStyle name="常规 15 3 4" xfId="125"/>
    <cellStyle name="常规 2 2 2 3" xfId="126"/>
    <cellStyle name="常规 15 4" xfId="127"/>
    <cellStyle name="常规 15 5" xfId="128"/>
    <cellStyle name="常规 15 6" xfId="129"/>
    <cellStyle name="常规 2" xfId="130"/>
    <cellStyle name="常规 2 2" xfId="131"/>
    <cellStyle name="常规 2 2 2" xfId="132"/>
    <cellStyle name="常规 2 2 3" xfId="133"/>
    <cellStyle name="常规 2 2 5" xfId="134"/>
    <cellStyle name="常规 2 3" xfId="135"/>
    <cellStyle name="常规 2 4" xfId="136"/>
    <cellStyle name="常规 2 4 2" xfId="137"/>
    <cellStyle name="常规 2 4 2 2" xfId="138"/>
    <cellStyle name="常规 2 4 2 3" xfId="139"/>
    <cellStyle name="常规 2 4 3" xfId="140"/>
    <cellStyle name="常规 2 4 4" xfId="141"/>
    <cellStyle name="常规 2 4 5" xfId="142"/>
    <cellStyle name="常规 7 2 2" xfId="143"/>
    <cellStyle name="常规 3" xfId="144"/>
    <cellStyle name="常规 3 2" xfId="145"/>
    <cellStyle name="常规 3 2 2" xfId="146"/>
    <cellStyle name="常规 3 2 2 2" xfId="147"/>
    <cellStyle name="常规 3 2 2 2 2" xfId="148"/>
    <cellStyle name="常规 3 2 2 2 3" xfId="149"/>
    <cellStyle name="常规 3 2 2 3" xfId="150"/>
    <cellStyle name="常规 3 2 2 4" xfId="151"/>
    <cellStyle name="常规 3 2 2 5" xfId="152"/>
    <cellStyle name="常规 3 2 3" xfId="153"/>
    <cellStyle name="常规 3 2 4" xfId="154"/>
    <cellStyle name="常规 3 2 5" xfId="155"/>
    <cellStyle name="常规 3 3" xfId="156"/>
    <cellStyle name="常规 3 4" xfId="157"/>
    <cellStyle name="常规 3 5" xfId="158"/>
    <cellStyle name="常规 4" xfId="159"/>
    <cellStyle name="常规 4 2" xfId="160"/>
    <cellStyle name="常规 4 2 2" xfId="161"/>
    <cellStyle name="常规 4 4" xfId="162"/>
    <cellStyle name="常规 4 2 3" xfId="163"/>
    <cellStyle name="常规 4 5" xfId="164"/>
    <cellStyle name="常规 4 2 4" xfId="165"/>
    <cellStyle name="常规 4 3" xfId="166"/>
    <cellStyle name="常规 5" xfId="167"/>
    <cellStyle name="常规 5 3" xfId="168"/>
    <cellStyle name="常规 5 4" xfId="169"/>
    <cellStyle name="常规 5 5" xfId="170"/>
    <cellStyle name="常规 6 2" xfId="171"/>
    <cellStyle name="常规 6 3" xfId="172"/>
    <cellStyle name="常规 6 4" xfId="173"/>
    <cellStyle name="常规 7" xfId="174"/>
    <cellStyle name="常规 7 2" xfId="175"/>
    <cellStyle name="常规 7 2 3" xfId="176"/>
    <cellStyle name="常规 7 2 4" xfId="177"/>
    <cellStyle name="常规 7 4" xfId="178"/>
    <cellStyle name="常规 7 5" xfId="1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15"/>
  <sheetViews>
    <sheetView workbookViewId="0">
      <selection activeCell="A4" sqref="$A4:$XFD4"/>
    </sheetView>
  </sheetViews>
  <sheetFormatPr defaultColWidth="9" defaultRowHeight="13.5" outlineLevelCol="6"/>
  <cols>
    <col min="1" max="1" width="6.75" customWidth="1"/>
    <col min="2" max="2" width="18.375" customWidth="1"/>
    <col min="3" max="3" width="13.875" customWidth="1"/>
    <col min="4" max="4" width="20.5" customWidth="1"/>
    <col min="5" max="5" width="6.75" customWidth="1"/>
    <col min="6" max="6" width="10.5" customWidth="1"/>
    <col min="7" max="7" width="6.75" customWidth="1"/>
    <col min="8" max="8" width="11.75"/>
    <col min="255" max="255" width="4.125" customWidth="1"/>
    <col min="256" max="256" width="33.125" customWidth="1"/>
    <col min="257" max="257" width="5.875" customWidth="1"/>
    <col min="258" max="258" width="12.25" customWidth="1"/>
    <col min="259" max="259" width="6" customWidth="1"/>
    <col min="260" max="260" width="12.625" customWidth="1"/>
    <col min="261" max="261" width="13.625" customWidth="1"/>
    <col min="262" max="262" width="6.625" customWidth="1"/>
    <col min="511" max="511" width="4.125" customWidth="1"/>
    <col min="512" max="512" width="33.125" customWidth="1"/>
    <col min="513" max="513" width="5.875" customWidth="1"/>
    <col min="514" max="514" width="12.25" customWidth="1"/>
    <col min="515" max="515" width="6" customWidth="1"/>
    <col min="516" max="516" width="12.625" customWidth="1"/>
    <col min="517" max="517" width="13.625" customWidth="1"/>
    <col min="518" max="518" width="6.625" customWidth="1"/>
    <col min="767" max="767" width="4.125" customWidth="1"/>
    <col min="768" max="768" width="33.125" customWidth="1"/>
    <col min="769" max="769" width="5.875" customWidth="1"/>
    <col min="770" max="770" width="12.25" customWidth="1"/>
    <col min="771" max="771" width="6" customWidth="1"/>
    <col min="772" max="772" width="12.625" customWidth="1"/>
    <col min="773" max="773" width="13.625" customWidth="1"/>
    <col min="774" max="774" width="6.625" customWidth="1"/>
    <col min="1023" max="1023" width="4.125" customWidth="1"/>
    <col min="1024" max="1024" width="33.125" customWidth="1"/>
    <col min="1025" max="1025" width="5.875" customWidth="1"/>
    <col min="1026" max="1026" width="12.25" customWidth="1"/>
    <col min="1027" max="1027" width="6" customWidth="1"/>
    <col min="1028" max="1028" width="12.625" customWidth="1"/>
    <col min="1029" max="1029" width="13.625" customWidth="1"/>
    <col min="1030" max="1030" width="6.625" customWidth="1"/>
    <col min="1279" max="1279" width="4.125" customWidth="1"/>
    <col min="1280" max="1280" width="33.125" customWidth="1"/>
    <col min="1281" max="1281" width="5.875" customWidth="1"/>
    <col min="1282" max="1282" width="12.25" customWidth="1"/>
    <col min="1283" max="1283" width="6" customWidth="1"/>
    <col min="1284" max="1284" width="12.625" customWidth="1"/>
    <col min="1285" max="1285" width="13.625" customWidth="1"/>
    <col min="1286" max="1286" width="6.625" customWidth="1"/>
    <col min="1535" max="1535" width="4.125" customWidth="1"/>
    <col min="1536" max="1536" width="33.125" customWidth="1"/>
    <col min="1537" max="1537" width="5.875" customWidth="1"/>
    <col min="1538" max="1538" width="12.25" customWidth="1"/>
    <col min="1539" max="1539" width="6" customWidth="1"/>
    <col min="1540" max="1540" width="12.625" customWidth="1"/>
    <col min="1541" max="1541" width="13.625" customWidth="1"/>
    <col min="1542" max="1542" width="6.625" customWidth="1"/>
    <col min="1791" max="1791" width="4.125" customWidth="1"/>
    <col min="1792" max="1792" width="33.125" customWidth="1"/>
    <col min="1793" max="1793" width="5.875" customWidth="1"/>
    <col min="1794" max="1794" width="12.25" customWidth="1"/>
    <col min="1795" max="1795" width="6" customWidth="1"/>
    <col min="1796" max="1796" width="12.625" customWidth="1"/>
    <col min="1797" max="1797" width="13.625" customWidth="1"/>
    <col min="1798" max="1798" width="6.625" customWidth="1"/>
    <col min="2047" max="2047" width="4.125" customWidth="1"/>
    <col min="2048" max="2048" width="33.125" customWidth="1"/>
    <col min="2049" max="2049" width="5.875" customWidth="1"/>
    <col min="2050" max="2050" width="12.25" customWidth="1"/>
    <col min="2051" max="2051" width="6" customWidth="1"/>
    <col min="2052" max="2052" width="12.625" customWidth="1"/>
    <col min="2053" max="2053" width="13.625" customWidth="1"/>
    <col min="2054" max="2054" width="6.625" customWidth="1"/>
    <col min="2303" max="2303" width="4.125" customWidth="1"/>
    <col min="2304" max="2304" width="33.125" customWidth="1"/>
    <col min="2305" max="2305" width="5.875" customWidth="1"/>
    <col min="2306" max="2306" width="12.25" customWidth="1"/>
    <col min="2307" max="2307" width="6" customWidth="1"/>
    <col min="2308" max="2308" width="12.625" customWidth="1"/>
    <col min="2309" max="2309" width="13.625" customWidth="1"/>
    <col min="2310" max="2310" width="6.625" customWidth="1"/>
    <col min="2559" max="2559" width="4.125" customWidth="1"/>
    <col min="2560" max="2560" width="33.125" customWidth="1"/>
    <col min="2561" max="2561" width="5.875" customWidth="1"/>
    <col min="2562" max="2562" width="12.25" customWidth="1"/>
    <col min="2563" max="2563" width="6" customWidth="1"/>
    <col min="2564" max="2564" width="12.625" customWidth="1"/>
    <col min="2565" max="2565" width="13.625" customWidth="1"/>
    <col min="2566" max="2566" width="6.625" customWidth="1"/>
    <col min="2815" max="2815" width="4.125" customWidth="1"/>
    <col min="2816" max="2816" width="33.125" customWidth="1"/>
    <col min="2817" max="2817" width="5.875" customWidth="1"/>
    <col min="2818" max="2818" width="12.25" customWidth="1"/>
    <col min="2819" max="2819" width="6" customWidth="1"/>
    <col min="2820" max="2820" width="12.625" customWidth="1"/>
    <col min="2821" max="2821" width="13.625" customWidth="1"/>
    <col min="2822" max="2822" width="6.625" customWidth="1"/>
    <col min="3071" max="3071" width="4.125" customWidth="1"/>
    <col min="3072" max="3072" width="33.125" customWidth="1"/>
    <col min="3073" max="3073" width="5.875" customWidth="1"/>
    <col min="3074" max="3074" width="12.25" customWidth="1"/>
    <col min="3075" max="3075" width="6" customWidth="1"/>
    <col min="3076" max="3076" width="12.625" customWidth="1"/>
    <col min="3077" max="3077" width="13.625" customWidth="1"/>
    <col min="3078" max="3078" width="6.625" customWidth="1"/>
    <col min="3327" max="3327" width="4.125" customWidth="1"/>
    <col min="3328" max="3328" width="33.125" customWidth="1"/>
    <col min="3329" max="3329" width="5.875" customWidth="1"/>
    <col min="3330" max="3330" width="12.25" customWidth="1"/>
    <col min="3331" max="3331" width="6" customWidth="1"/>
    <col min="3332" max="3332" width="12.625" customWidth="1"/>
    <col min="3333" max="3333" width="13.625" customWidth="1"/>
    <col min="3334" max="3334" width="6.625" customWidth="1"/>
    <col min="3583" max="3583" width="4.125" customWidth="1"/>
    <col min="3584" max="3584" width="33.125" customWidth="1"/>
    <col min="3585" max="3585" width="5.875" customWidth="1"/>
    <col min="3586" max="3586" width="12.25" customWidth="1"/>
    <col min="3587" max="3587" width="6" customWidth="1"/>
    <col min="3588" max="3588" width="12.625" customWidth="1"/>
    <col min="3589" max="3589" width="13.625" customWidth="1"/>
    <col min="3590" max="3590" width="6.625" customWidth="1"/>
    <col min="3839" max="3839" width="4.125" customWidth="1"/>
    <col min="3840" max="3840" width="33.125" customWidth="1"/>
    <col min="3841" max="3841" width="5.875" customWidth="1"/>
    <col min="3842" max="3842" width="12.25" customWidth="1"/>
    <col min="3843" max="3843" width="6" customWidth="1"/>
    <col min="3844" max="3844" width="12.625" customWidth="1"/>
    <col min="3845" max="3845" width="13.625" customWidth="1"/>
    <col min="3846" max="3846" width="6.625" customWidth="1"/>
    <col min="4095" max="4095" width="4.125" customWidth="1"/>
    <col min="4096" max="4096" width="33.125" customWidth="1"/>
    <col min="4097" max="4097" width="5.875" customWidth="1"/>
    <col min="4098" max="4098" width="12.25" customWidth="1"/>
    <col min="4099" max="4099" width="6" customWidth="1"/>
    <col min="4100" max="4100" width="12.625" customWidth="1"/>
    <col min="4101" max="4101" width="13.625" customWidth="1"/>
    <col min="4102" max="4102" width="6.625" customWidth="1"/>
    <col min="4351" max="4351" width="4.125" customWidth="1"/>
    <col min="4352" max="4352" width="33.125" customWidth="1"/>
    <col min="4353" max="4353" width="5.875" customWidth="1"/>
    <col min="4354" max="4354" width="12.25" customWidth="1"/>
    <col min="4355" max="4355" width="6" customWidth="1"/>
    <col min="4356" max="4356" width="12.625" customWidth="1"/>
    <col min="4357" max="4357" width="13.625" customWidth="1"/>
    <col min="4358" max="4358" width="6.625" customWidth="1"/>
    <col min="4607" max="4607" width="4.125" customWidth="1"/>
    <col min="4608" max="4608" width="33.125" customWidth="1"/>
    <col min="4609" max="4609" width="5.875" customWidth="1"/>
    <col min="4610" max="4610" width="12.25" customWidth="1"/>
    <col min="4611" max="4611" width="6" customWidth="1"/>
    <col min="4612" max="4612" width="12.625" customWidth="1"/>
    <col min="4613" max="4613" width="13.625" customWidth="1"/>
    <col min="4614" max="4614" width="6.625" customWidth="1"/>
    <col min="4863" max="4863" width="4.125" customWidth="1"/>
    <col min="4864" max="4864" width="33.125" customWidth="1"/>
    <col min="4865" max="4865" width="5.875" customWidth="1"/>
    <col min="4866" max="4866" width="12.25" customWidth="1"/>
    <col min="4867" max="4867" width="6" customWidth="1"/>
    <col min="4868" max="4868" width="12.625" customWidth="1"/>
    <col min="4869" max="4869" width="13.625" customWidth="1"/>
    <col min="4870" max="4870" width="6.625" customWidth="1"/>
    <col min="5119" max="5119" width="4.125" customWidth="1"/>
    <col min="5120" max="5120" width="33.125" customWidth="1"/>
    <col min="5121" max="5121" width="5.875" customWidth="1"/>
    <col min="5122" max="5122" width="12.25" customWidth="1"/>
    <col min="5123" max="5123" width="6" customWidth="1"/>
    <col min="5124" max="5124" width="12.625" customWidth="1"/>
    <col min="5125" max="5125" width="13.625" customWidth="1"/>
    <col min="5126" max="5126" width="6.625" customWidth="1"/>
    <col min="5375" max="5375" width="4.125" customWidth="1"/>
    <col min="5376" max="5376" width="33.125" customWidth="1"/>
    <col min="5377" max="5377" width="5.875" customWidth="1"/>
    <col min="5378" max="5378" width="12.25" customWidth="1"/>
    <col min="5379" max="5379" width="6" customWidth="1"/>
    <col min="5380" max="5380" width="12.625" customWidth="1"/>
    <col min="5381" max="5381" width="13.625" customWidth="1"/>
    <col min="5382" max="5382" width="6.625" customWidth="1"/>
    <col min="5631" max="5631" width="4.125" customWidth="1"/>
    <col min="5632" max="5632" width="33.125" customWidth="1"/>
    <col min="5633" max="5633" width="5.875" customWidth="1"/>
    <col min="5634" max="5634" width="12.25" customWidth="1"/>
    <col min="5635" max="5635" width="6" customWidth="1"/>
    <col min="5636" max="5636" width="12.625" customWidth="1"/>
    <col min="5637" max="5637" width="13.625" customWidth="1"/>
    <col min="5638" max="5638" width="6.625" customWidth="1"/>
    <col min="5887" max="5887" width="4.125" customWidth="1"/>
    <col min="5888" max="5888" width="33.125" customWidth="1"/>
    <col min="5889" max="5889" width="5.875" customWidth="1"/>
    <col min="5890" max="5890" width="12.25" customWidth="1"/>
    <col min="5891" max="5891" width="6" customWidth="1"/>
    <col min="5892" max="5892" width="12.625" customWidth="1"/>
    <col min="5893" max="5893" width="13.625" customWidth="1"/>
    <col min="5894" max="5894" width="6.625" customWidth="1"/>
    <col min="6143" max="6143" width="4.125" customWidth="1"/>
    <col min="6144" max="6144" width="33.125" customWidth="1"/>
    <col min="6145" max="6145" width="5.875" customWidth="1"/>
    <col min="6146" max="6146" width="12.25" customWidth="1"/>
    <col min="6147" max="6147" width="6" customWidth="1"/>
    <col min="6148" max="6148" width="12.625" customWidth="1"/>
    <col min="6149" max="6149" width="13.625" customWidth="1"/>
    <col min="6150" max="6150" width="6.625" customWidth="1"/>
    <col min="6399" max="6399" width="4.125" customWidth="1"/>
    <col min="6400" max="6400" width="33.125" customWidth="1"/>
    <col min="6401" max="6401" width="5.875" customWidth="1"/>
    <col min="6402" max="6402" width="12.25" customWidth="1"/>
    <col min="6403" max="6403" width="6" customWidth="1"/>
    <col min="6404" max="6404" width="12.625" customWidth="1"/>
    <col min="6405" max="6405" width="13.625" customWidth="1"/>
    <col min="6406" max="6406" width="6.625" customWidth="1"/>
    <col min="6655" max="6655" width="4.125" customWidth="1"/>
    <col min="6656" max="6656" width="33.125" customWidth="1"/>
    <col min="6657" max="6657" width="5.875" customWidth="1"/>
    <col min="6658" max="6658" width="12.25" customWidth="1"/>
    <col min="6659" max="6659" width="6" customWidth="1"/>
    <col min="6660" max="6660" width="12.625" customWidth="1"/>
    <col min="6661" max="6661" width="13.625" customWidth="1"/>
    <col min="6662" max="6662" width="6.625" customWidth="1"/>
    <col min="6911" max="6911" width="4.125" customWidth="1"/>
    <col min="6912" max="6912" width="33.125" customWidth="1"/>
    <col min="6913" max="6913" width="5.875" customWidth="1"/>
    <col min="6914" max="6914" width="12.25" customWidth="1"/>
    <col min="6915" max="6915" width="6" customWidth="1"/>
    <col min="6916" max="6916" width="12.625" customWidth="1"/>
    <col min="6917" max="6917" width="13.625" customWidth="1"/>
    <col min="6918" max="6918" width="6.625" customWidth="1"/>
    <col min="7167" max="7167" width="4.125" customWidth="1"/>
    <col min="7168" max="7168" width="33.125" customWidth="1"/>
    <col min="7169" max="7169" width="5.875" customWidth="1"/>
    <col min="7170" max="7170" width="12.25" customWidth="1"/>
    <col min="7171" max="7171" width="6" customWidth="1"/>
    <col min="7172" max="7172" width="12.625" customWidth="1"/>
    <col min="7173" max="7173" width="13.625" customWidth="1"/>
    <col min="7174" max="7174" width="6.625" customWidth="1"/>
    <col min="7423" max="7423" width="4.125" customWidth="1"/>
    <col min="7424" max="7424" width="33.125" customWidth="1"/>
    <col min="7425" max="7425" width="5.875" customWidth="1"/>
    <col min="7426" max="7426" width="12.25" customWidth="1"/>
    <col min="7427" max="7427" width="6" customWidth="1"/>
    <col min="7428" max="7428" width="12.625" customWidth="1"/>
    <col min="7429" max="7429" width="13.625" customWidth="1"/>
    <col min="7430" max="7430" width="6.625" customWidth="1"/>
    <col min="7679" max="7679" width="4.125" customWidth="1"/>
    <col min="7680" max="7680" width="33.125" customWidth="1"/>
    <col min="7681" max="7681" width="5.875" customWidth="1"/>
    <col min="7682" max="7682" width="12.25" customWidth="1"/>
    <col min="7683" max="7683" width="6" customWidth="1"/>
    <col min="7684" max="7684" width="12.625" customWidth="1"/>
    <col min="7685" max="7685" width="13.625" customWidth="1"/>
    <col min="7686" max="7686" width="6.625" customWidth="1"/>
    <col min="7935" max="7935" width="4.125" customWidth="1"/>
    <col min="7936" max="7936" width="33.125" customWidth="1"/>
    <col min="7937" max="7937" width="5.875" customWidth="1"/>
    <col min="7938" max="7938" width="12.25" customWidth="1"/>
    <col min="7939" max="7939" width="6" customWidth="1"/>
    <col min="7940" max="7940" width="12.625" customWidth="1"/>
    <col min="7941" max="7941" width="13.625" customWidth="1"/>
    <col min="7942" max="7942" width="6.625" customWidth="1"/>
    <col min="8191" max="8191" width="4.125" customWidth="1"/>
    <col min="8192" max="8192" width="33.125" customWidth="1"/>
    <col min="8193" max="8193" width="5.875" customWidth="1"/>
    <col min="8194" max="8194" width="12.25" customWidth="1"/>
    <col min="8195" max="8195" width="6" customWidth="1"/>
    <col min="8196" max="8196" width="12.625" customWidth="1"/>
    <col min="8197" max="8197" width="13.625" customWidth="1"/>
    <col min="8198" max="8198" width="6.625" customWidth="1"/>
    <col min="8447" max="8447" width="4.125" customWidth="1"/>
    <col min="8448" max="8448" width="33.125" customWidth="1"/>
    <col min="8449" max="8449" width="5.875" customWidth="1"/>
    <col min="8450" max="8450" width="12.25" customWidth="1"/>
    <col min="8451" max="8451" width="6" customWidth="1"/>
    <col min="8452" max="8452" width="12.625" customWidth="1"/>
    <col min="8453" max="8453" width="13.625" customWidth="1"/>
    <col min="8454" max="8454" width="6.625" customWidth="1"/>
    <col min="8703" max="8703" width="4.125" customWidth="1"/>
    <col min="8704" max="8704" width="33.125" customWidth="1"/>
    <col min="8705" max="8705" width="5.875" customWidth="1"/>
    <col min="8706" max="8706" width="12.25" customWidth="1"/>
    <col min="8707" max="8707" width="6" customWidth="1"/>
    <col min="8708" max="8708" width="12.625" customWidth="1"/>
    <col min="8709" max="8709" width="13.625" customWidth="1"/>
    <col min="8710" max="8710" width="6.625" customWidth="1"/>
    <col min="8959" max="8959" width="4.125" customWidth="1"/>
    <col min="8960" max="8960" width="33.125" customWidth="1"/>
    <col min="8961" max="8961" width="5.875" customWidth="1"/>
    <col min="8962" max="8962" width="12.25" customWidth="1"/>
    <col min="8963" max="8963" width="6" customWidth="1"/>
    <col min="8964" max="8964" width="12.625" customWidth="1"/>
    <col min="8965" max="8965" width="13.625" customWidth="1"/>
    <col min="8966" max="8966" width="6.625" customWidth="1"/>
    <col min="9215" max="9215" width="4.125" customWidth="1"/>
    <col min="9216" max="9216" width="33.125" customWidth="1"/>
    <col min="9217" max="9217" width="5.875" customWidth="1"/>
    <col min="9218" max="9218" width="12.25" customWidth="1"/>
    <col min="9219" max="9219" width="6" customWidth="1"/>
    <col min="9220" max="9220" width="12.625" customWidth="1"/>
    <col min="9221" max="9221" width="13.625" customWidth="1"/>
    <col min="9222" max="9222" width="6.625" customWidth="1"/>
    <col min="9471" max="9471" width="4.125" customWidth="1"/>
    <col min="9472" max="9472" width="33.125" customWidth="1"/>
    <col min="9473" max="9473" width="5.875" customWidth="1"/>
    <col min="9474" max="9474" width="12.25" customWidth="1"/>
    <col min="9475" max="9475" width="6" customWidth="1"/>
    <col min="9476" max="9476" width="12.625" customWidth="1"/>
    <col min="9477" max="9477" width="13.625" customWidth="1"/>
    <col min="9478" max="9478" width="6.625" customWidth="1"/>
    <col min="9727" max="9727" width="4.125" customWidth="1"/>
    <col min="9728" max="9728" width="33.125" customWidth="1"/>
    <col min="9729" max="9729" width="5.875" customWidth="1"/>
    <col min="9730" max="9730" width="12.25" customWidth="1"/>
    <col min="9731" max="9731" width="6" customWidth="1"/>
    <col min="9732" max="9732" width="12.625" customWidth="1"/>
    <col min="9733" max="9733" width="13.625" customWidth="1"/>
    <col min="9734" max="9734" width="6.625" customWidth="1"/>
    <col min="9983" max="9983" width="4.125" customWidth="1"/>
    <col min="9984" max="9984" width="33.125" customWidth="1"/>
    <col min="9985" max="9985" width="5.875" customWidth="1"/>
    <col min="9986" max="9986" width="12.25" customWidth="1"/>
    <col min="9987" max="9987" width="6" customWidth="1"/>
    <col min="9988" max="9988" width="12.625" customWidth="1"/>
    <col min="9989" max="9989" width="13.625" customWidth="1"/>
    <col min="9990" max="9990" width="6.625" customWidth="1"/>
    <col min="10239" max="10239" width="4.125" customWidth="1"/>
    <col min="10240" max="10240" width="33.125" customWidth="1"/>
    <col min="10241" max="10241" width="5.875" customWidth="1"/>
    <col min="10242" max="10242" width="12.25" customWidth="1"/>
    <col min="10243" max="10243" width="6" customWidth="1"/>
    <col min="10244" max="10244" width="12.625" customWidth="1"/>
    <col min="10245" max="10245" width="13.625" customWidth="1"/>
    <col min="10246" max="10246" width="6.625" customWidth="1"/>
    <col min="10495" max="10495" width="4.125" customWidth="1"/>
    <col min="10496" max="10496" width="33.125" customWidth="1"/>
    <col min="10497" max="10497" width="5.875" customWidth="1"/>
    <col min="10498" max="10498" width="12.25" customWidth="1"/>
    <col min="10499" max="10499" width="6" customWidth="1"/>
    <col min="10500" max="10500" width="12.625" customWidth="1"/>
    <col min="10501" max="10501" width="13.625" customWidth="1"/>
    <col min="10502" max="10502" width="6.625" customWidth="1"/>
    <col min="10751" max="10751" width="4.125" customWidth="1"/>
    <col min="10752" max="10752" width="33.125" customWidth="1"/>
    <col min="10753" max="10753" width="5.875" customWidth="1"/>
    <col min="10754" max="10754" width="12.25" customWidth="1"/>
    <col min="10755" max="10755" width="6" customWidth="1"/>
    <col min="10756" max="10756" width="12.625" customWidth="1"/>
    <col min="10757" max="10757" width="13.625" customWidth="1"/>
    <col min="10758" max="10758" width="6.625" customWidth="1"/>
    <col min="11007" max="11007" width="4.125" customWidth="1"/>
    <col min="11008" max="11008" width="33.125" customWidth="1"/>
    <col min="11009" max="11009" width="5.875" customWidth="1"/>
    <col min="11010" max="11010" width="12.25" customWidth="1"/>
    <col min="11011" max="11011" width="6" customWidth="1"/>
    <col min="11012" max="11012" width="12.625" customWidth="1"/>
    <col min="11013" max="11013" width="13.625" customWidth="1"/>
    <col min="11014" max="11014" width="6.625" customWidth="1"/>
    <col min="11263" max="11263" width="4.125" customWidth="1"/>
    <col min="11264" max="11264" width="33.125" customWidth="1"/>
    <col min="11265" max="11265" width="5.875" customWidth="1"/>
    <col min="11266" max="11266" width="12.25" customWidth="1"/>
    <col min="11267" max="11267" width="6" customWidth="1"/>
    <col min="11268" max="11268" width="12.625" customWidth="1"/>
    <col min="11269" max="11269" width="13.625" customWidth="1"/>
    <col min="11270" max="11270" width="6.625" customWidth="1"/>
    <col min="11519" max="11519" width="4.125" customWidth="1"/>
    <col min="11520" max="11520" width="33.125" customWidth="1"/>
    <col min="11521" max="11521" width="5.875" customWidth="1"/>
    <col min="11522" max="11522" width="12.25" customWidth="1"/>
    <col min="11523" max="11523" width="6" customWidth="1"/>
    <col min="11524" max="11524" width="12.625" customWidth="1"/>
    <col min="11525" max="11525" width="13.625" customWidth="1"/>
    <col min="11526" max="11526" width="6.625" customWidth="1"/>
    <col min="11775" max="11775" width="4.125" customWidth="1"/>
    <col min="11776" max="11776" width="33.125" customWidth="1"/>
    <col min="11777" max="11777" width="5.875" customWidth="1"/>
    <col min="11778" max="11778" width="12.25" customWidth="1"/>
    <col min="11779" max="11779" width="6" customWidth="1"/>
    <col min="11780" max="11780" width="12.625" customWidth="1"/>
    <col min="11781" max="11781" width="13.625" customWidth="1"/>
    <col min="11782" max="11782" width="6.625" customWidth="1"/>
    <col min="12031" max="12031" width="4.125" customWidth="1"/>
    <col min="12032" max="12032" width="33.125" customWidth="1"/>
    <col min="12033" max="12033" width="5.875" customWidth="1"/>
    <col min="12034" max="12034" width="12.25" customWidth="1"/>
    <col min="12035" max="12035" width="6" customWidth="1"/>
    <col min="12036" max="12036" width="12.625" customWidth="1"/>
    <col min="12037" max="12037" width="13.625" customWidth="1"/>
    <col min="12038" max="12038" width="6.625" customWidth="1"/>
    <col min="12287" max="12287" width="4.125" customWidth="1"/>
    <col min="12288" max="12288" width="33.125" customWidth="1"/>
    <col min="12289" max="12289" width="5.875" customWidth="1"/>
    <col min="12290" max="12290" width="12.25" customWidth="1"/>
    <col min="12291" max="12291" width="6" customWidth="1"/>
    <col min="12292" max="12292" width="12.625" customWidth="1"/>
    <col min="12293" max="12293" width="13.625" customWidth="1"/>
    <col min="12294" max="12294" width="6.625" customWidth="1"/>
    <col min="12543" max="12543" width="4.125" customWidth="1"/>
    <col min="12544" max="12544" width="33.125" customWidth="1"/>
    <col min="12545" max="12545" width="5.875" customWidth="1"/>
    <col min="12546" max="12546" width="12.25" customWidth="1"/>
    <col min="12547" max="12547" width="6" customWidth="1"/>
    <col min="12548" max="12548" width="12.625" customWidth="1"/>
    <col min="12549" max="12549" width="13.625" customWidth="1"/>
    <col min="12550" max="12550" width="6.625" customWidth="1"/>
    <col min="12799" max="12799" width="4.125" customWidth="1"/>
    <col min="12800" max="12800" width="33.125" customWidth="1"/>
    <col min="12801" max="12801" width="5.875" customWidth="1"/>
    <col min="12802" max="12802" width="12.25" customWidth="1"/>
    <col min="12803" max="12803" width="6" customWidth="1"/>
    <col min="12804" max="12804" width="12.625" customWidth="1"/>
    <col min="12805" max="12805" width="13.625" customWidth="1"/>
    <col min="12806" max="12806" width="6.625" customWidth="1"/>
    <col min="13055" max="13055" width="4.125" customWidth="1"/>
    <col min="13056" max="13056" width="33.125" customWidth="1"/>
    <col min="13057" max="13057" width="5.875" customWidth="1"/>
    <col min="13058" max="13058" width="12.25" customWidth="1"/>
    <col min="13059" max="13059" width="6" customWidth="1"/>
    <col min="13060" max="13060" width="12.625" customWidth="1"/>
    <col min="13061" max="13061" width="13.625" customWidth="1"/>
    <col min="13062" max="13062" width="6.625" customWidth="1"/>
    <col min="13311" max="13311" width="4.125" customWidth="1"/>
    <col min="13312" max="13312" width="33.125" customWidth="1"/>
    <col min="13313" max="13313" width="5.875" customWidth="1"/>
    <col min="13314" max="13314" width="12.25" customWidth="1"/>
    <col min="13315" max="13315" width="6" customWidth="1"/>
    <col min="13316" max="13316" width="12.625" customWidth="1"/>
    <col min="13317" max="13317" width="13.625" customWidth="1"/>
    <col min="13318" max="13318" width="6.625" customWidth="1"/>
    <col min="13567" max="13567" width="4.125" customWidth="1"/>
    <col min="13568" max="13568" width="33.125" customWidth="1"/>
    <col min="13569" max="13569" width="5.875" customWidth="1"/>
    <col min="13570" max="13570" width="12.25" customWidth="1"/>
    <col min="13571" max="13571" width="6" customWidth="1"/>
    <col min="13572" max="13572" width="12.625" customWidth="1"/>
    <col min="13573" max="13573" width="13.625" customWidth="1"/>
    <col min="13574" max="13574" width="6.625" customWidth="1"/>
    <col min="13823" max="13823" width="4.125" customWidth="1"/>
    <col min="13824" max="13824" width="33.125" customWidth="1"/>
    <col min="13825" max="13825" width="5.875" customWidth="1"/>
    <col min="13826" max="13826" width="12.25" customWidth="1"/>
    <col min="13827" max="13827" width="6" customWidth="1"/>
    <col min="13828" max="13828" width="12.625" customWidth="1"/>
    <col min="13829" max="13829" width="13.625" customWidth="1"/>
    <col min="13830" max="13830" width="6.625" customWidth="1"/>
    <col min="14079" max="14079" width="4.125" customWidth="1"/>
    <col min="14080" max="14080" width="33.125" customWidth="1"/>
    <col min="14081" max="14081" width="5.875" customWidth="1"/>
    <col min="14082" max="14082" width="12.25" customWidth="1"/>
    <col min="14083" max="14083" width="6" customWidth="1"/>
    <col min="14084" max="14084" width="12.625" customWidth="1"/>
    <col min="14085" max="14085" width="13.625" customWidth="1"/>
    <col min="14086" max="14086" width="6.625" customWidth="1"/>
    <col min="14335" max="14335" width="4.125" customWidth="1"/>
    <col min="14336" max="14336" width="33.125" customWidth="1"/>
    <col min="14337" max="14337" width="5.875" customWidth="1"/>
    <col min="14338" max="14338" width="12.25" customWidth="1"/>
    <col min="14339" max="14339" width="6" customWidth="1"/>
    <col min="14340" max="14340" width="12.625" customWidth="1"/>
    <col min="14341" max="14341" width="13.625" customWidth="1"/>
    <col min="14342" max="14342" width="6.625" customWidth="1"/>
    <col min="14591" max="14591" width="4.125" customWidth="1"/>
    <col min="14592" max="14592" width="33.125" customWidth="1"/>
    <col min="14593" max="14593" width="5.875" customWidth="1"/>
    <col min="14594" max="14594" width="12.25" customWidth="1"/>
    <col min="14595" max="14595" width="6" customWidth="1"/>
    <col min="14596" max="14596" width="12.625" customWidth="1"/>
    <col min="14597" max="14597" width="13.625" customWidth="1"/>
    <col min="14598" max="14598" width="6.625" customWidth="1"/>
    <col min="14847" max="14847" width="4.125" customWidth="1"/>
    <col min="14848" max="14848" width="33.125" customWidth="1"/>
    <col min="14849" max="14849" width="5.875" customWidth="1"/>
    <col min="14850" max="14850" width="12.25" customWidth="1"/>
    <col min="14851" max="14851" width="6" customWidth="1"/>
    <col min="14852" max="14852" width="12.625" customWidth="1"/>
    <col min="14853" max="14853" width="13.625" customWidth="1"/>
    <col min="14854" max="14854" width="6.625" customWidth="1"/>
    <col min="15103" max="15103" width="4.125" customWidth="1"/>
    <col min="15104" max="15104" width="33.125" customWidth="1"/>
    <col min="15105" max="15105" width="5.875" customWidth="1"/>
    <col min="15106" max="15106" width="12.25" customWidth="1"/>
    <col min="15107" max="15107" width="6" customWidth="1"/>
    <col min="15108" max="15108" width="12.625" customWidth="1"/>
    <col min="15109" max="15109" width="13.625" customWidth="1"/>
    <col min="15110" max="15110" width="6.625" customWidth="1"/>
    <col min="15359" max="15359" width="4.125" customWidth="1"/>
    <col min="15360" max="15360" width="33.125" customWidth="1"/>
    <col min="15361" max="15361" width="5.875" customWidth="1"/>
    <col min="15362" max="15362" width="12.25" customWidth="1"/>
    <col min="15363" max="15363" width="6" customWidth="1"/>
    <col min="15364" max="15364" width="12.625" customWidth="1"/>
    <col min="15365" max="15365" width="13.625" customWidth="1"/>
    <col min="15366" max="15366" width="6.625" customWidth="1"/>
    <col min="15615" max="15615" width="4.125" customWidth="1"/>
    <col min="15616" max="15616" width="33.125" customWidth="1"/>
    <col min="15617" max="15617" width="5.875" customWidth="1"/>
    <col min="15618" max="15618" width="12.25" customWidth="1"/>
    <col min="15619" max="15619" width="6" customWidth="1"/>
    <col min="15620" max="15620" width="12.625" customWidth="1"/>
    <col min="15621" max="15621" width="13.625" customWidth="1"/>
    <col min="15622" max="15622" width="6.625" customWidth="1"/>
    <col min="15871" max="15871" width="4.125" customWidth="1"/>
    <col min="15872" max="15872" width="33.125" customWidth="1"/>
    <col min="15873" max="15873" width="5.875" customWidth="1"/>
    <col min="15874" max="15874" width="12.25" customWidth="1"/>
    <col min="15875" max="15875" width="6" customWidth="1"/>
    <col min="15876" max="15876" width="12.625" customWidth="1"/>
    <col min="15877" max="15877" width="13.625" customWidth="1"/>
    <col min="15878" max="15878" width="6.625" customWidth="1"/>
    <col min="16127" max="16127" width="4.125" customWidth="1"/>
    <col min="16128" max="16128" width="33.125" customWidth="1"/>
    <col min="16129" max="16129" width="5.875" customWidth="1"/>
    <col min="16130" max="16130" width="12.25" customWidth="1"/>
    <col min="16131" max="16131" width="6" customWidth="1"/>
    <col min="16132" max="16132" width="12.625" customWidth="1"/>
    <col min="16133" max="16133" width="13.625" customWidth="1"/>
    <col min="16134" max="16134" width="6.625" customWidth="1"/>
  </cols>
  <sheetData>
    <row r="1" ht="81" customHeight="1" spans="1:7">
      <c r="A1" s="105" t="s">
        <v>0</v>
      </c>
      <c r="B1" s="106"/>
      <c r="C1" s="106"/>
      <c r="D1" s="106"/>
      <c r="E1" s="106"/>
      <c r="F1" s="106"/>
      <c r="G1" s="106"/>
    </row>
    <row r="2" s="103" customFormat="1" ht="50.25" customHeight="1" spans="1:7">
      <c r="A2" s="107" t="s">
        <v>1</v>
      </c>
      <c r="B2" s="107" t="s">
        <v>2</v>
      </c>
      <c r="C2" s="108" t="s">
        <v>3</v>
      </c>
      <c r="D2" s="108" t="s">
        <v>4</v>
      </c>
      <c r="E2" s="108" t="s">
        <v>5</v>
      </c>
      <c r="F2" s="108" t="s">
        <v>6</v>
      </c>
      <c r="G2" s="107" t="s">
        <v>7</v>
      </c>
    </row>
    <row r="3" s="103" customFormat="1" ht="38.25" customHeight="1" spans="1:7">
      <c r="A3" s="21">
        <v>1</v>
      </c>
      <c r="B3" s="109" t="s">
        <v>8</v>
      </c>
      <c r="C3" s="110" t="s">
        <v>9</v>
      </c>
      <c r="D3" s="110" t="s">
        <v>10</v>
      </c>
      <c r="E3" s="111" t="s">
        <v>11</v>
      </c>
      <c r="F3" s="112">
        <v>81324.88</v>
      </c>
      <c r="G3" s="21"/>
    </row>
    <row r="4" s="104" customFormat="1" ht="29.25" customHeight="1" spans="1:7">
      <c r="A4" s="21">
        <v>2</v>
      </c>
      <c r="B4" s="109" t="s">
        <v>12</v>
      </c>
      <c r="C4" s="110" t="s">
        <v>13</v>
      </c>
      <c r="D4" s="110" t="s">
        <v>14</v>
      </c>
      <c r="E4" s="111">
        <v>1</v>
      </c>
      <c r="F4" s="112">
        <v>2897.73</v>
      </c>
      <c r="G4" s="21"/>
    </row>
    <row r="5" s="104" customFormat="1" ht="29.25" customHeight="1" spans="1:7">
      <c r="A5" s="21">
        <v>4</v>
      </c>
      <c r="B5" s="113"/>
      <c r="C5" s="114"/>
      <c r="D5" s="114"/>
      <c r="E5" s="114"/>
      <c r="F5" s="114"/>
      <c r="G5" s="21"/>
    </row>
    <row r="6" s="104" customFormat="1" ht="29.25" customHeight="1" spans="1:7">
      <c r="A6" s="21" t="s">
        <v>15</v>
      </c>
      <c r="B6" s="21"/>
      <c r="C6" s="21"/>
      <c r="D6" s="21"/>
      <c r="E6" s="111">
        <f>E3+E4</f>
        <v>29</v>
      </c>
      <c r="F6" s="112">
        <f>F3+F4</f>
        <v>84222.61</v>
      </c>
      <c r="G6" s="21"/>
    </row>
    <row r="7" s="104" customFormat="1" ht="69" customHeight="1" spans="1:7">
      <c r="A7" s="115" t="s">
        <v>16</v>
      </c>
      <c r="B7" s="116"/>
      <c r="C7" s="116"/>
      <c r="D7" s="117"/>
      <c r="E7" s="116"/>
      <c r="F7" s="116"/>
      <c r="G7" s="118"/>
    </row>
    <row r="8" s="104" customFormat="1" ht="69" customHeight="1" spans="1:7">
      <c r="A8" s="119" t="s">
        <v>17</v>
      </c>
      <c r="B8" s="120"/>
      <c r="C8" s="120"/>
      <c r="D8" s="121"/>
      <c r="E8" s="120"/>
      <c r="F8" s="120"/>
      <c r="G8" s="122"/>
    </row>
    <row r="9" s="104" customFormat="1" ht="69" customHeight="1" spans="1:7">
      <c r="A9" s="119" t="s">
        <v>18</v>
      </c>
      <c r="B9" s="120"/>
      <c r="C9" s="120"/>
      <c r="D9" s="121"/>
      <c r="E9" s="120"/>
      <c r="F9" s="120"/>
      <c r="G9" s="122"/>
    </row>
    <row r="10" s="104" customFormat="1" ht="69" customHeight="1" spans="1:7">
      <c r="A10" s="119" t="s">
        <v>19</v>
      </c>
      <c r="B10" s="120"/>
      <c r="C10" s="120"/>
      <c r="D10" s="121"/>
      <c r="E10" s="120"/>
      <c r="F10" s="120"/>
      <c r="G10" s="122"/>
    </row>
    <row r="11" s="104" customFormat="1" ht="69" customHeight="1" spans="1:7">
      <c r="A11" s="119" t="s">
        <v>20</v>
      </c>
      <c r="B11" s="120"/>
      <c r="C11" s="120"/>
      <c r="D11" s="121"/>
      <c r="E11" s="120"/>
      <c r="F11" s="120"/>
      <c r="G11" s="122"/>
    </row>
    <row r="12" s="104" customFormat="1" ht="29.25" customHeight="1" spans="1:7">
      <c r="A12"/>
      <c r="B12"/>
      <c r="C12"/>
      <c r="D12"/>
      <c r="E12"/>
      <c r="F12"/>
      <c r="G12"/>
    </row>
    <row r="13" s="104" customFormat="1" ht="29.25" customHeight="1" spans="1:7">
      <c r="A13"/>
      <c r="B13"/>
      <c r="C13"/>
      <c r="D13"/>
      <c r="E13"/>
      <c r="F13"/>
      <c r="G13"/>
    </row>
    <row r="14" s="104" customFormat="1" ht="29.25" customHeight="1" spans="1:7">
      <c r="A14"/>
      <c r="B14"/>
      <c r="C14"/>
      <c r="D14"/>
      <c r="E14"/>
      <c r="F14"/>
      <c r="G14"/>
    </row>
    <row r="15" s="104" customFormat="1" ht="29.25" customHeight="1" spans="1:7">
      <c r="A15"/>
      <c r="B15"/>
      <c r="C15"/>
      <c r="D15"/>
      <c r="E15"/>
      <c r="F15"/>
      <c r="G15"/>
    </row>
  </sheetData>
  <mergeCells count="7">
    <mergeCell ref="A1:G1"/>
    <mergeCell ref="A6:D6"/>
    <mergeCell ref="A7:G7"/>
    <mergeCell ref="A8:G8"/>
    <mergeCell ref="A9:G9"/>
    <mergeCell ref="A10:G10"/>
    <mergeCell ref="A11:G11"/>
  </mergeCells>
  <pageMargins left="0.708661417322835" right="0.708661417322835" top="1.14173228346457" bottom="1.14173228346457" header="0.31496062992126" footer="0.31496062992126"/>
  <pageSetup paperSize="9" scale="93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topLeftCell="A25" workbookViewId="0">
      <selection activeCell="I36" sqref="I36"/>
    </sheetView>
  </sheetViews>
  <sheetFormatPr defaultColWidth="9" defaultRowHeight="27.75" customHeight="1"/>
  <cols>
    <col min="1" max="1" width="3.875" customWidth="1"/>
    <col min="2" max="2" width="16.75" customWidth="1"/>
    <col min="3" max="3" width="11.125" customWidth="1"/>
    <col min="4" max="4" width="3.875" customWidth="1"/>
    <col min="5" max="5" width="11.375" style="3" customWidth="1"/>
    <col min="6" max="6" width="11.375" style="4" customWidth="1"/>
    <col min="7" max="7" width="11.375" style="5" customWidth="1"/>
    <col min="8" max="9" width="11.75" style="5" customWidth="1"/>
    <col min="10" max="10" width="4.75" style="5" customWidth="1"/>
    <col min="11" max="11" width="11.625" customWidth="1"/>
    <col min="12" max="12" width="29.75" style="7" customWidth="1"/>
    <col min="13" max="13" width="11.625" style="8" customWidth="1"/>
    <col min="14" max="14" width="11.875" style="3" customWidth="1"/>
    <col min="15" max="15" width="11" style="3" customWidth="1"/>
    <col min="16" max="16" width="10" style="3" customWidth="1"/>
    <col min="18" max="18" width="10.5" customWidth="1"/>
    <col min="19" max="19" width="11.625" customWidth="1"/>
    <col min="20" max="21" width="10.5" customWidth="1"/>
  </cols>
  <sheetData>
    <row r="1" customHeight="1" spans="1:16">
      <c r="A1" s="9" t="s">
        <v>74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30" customHeight="1" spans="1:16">
      <c r="A4" s="21">
        <v>1</v>
      </c>
      <c r="B4" s="66" t="s">
        <v>32</v>
      </c>
      <c r="C4" s="22" t="s">
        <v>33</v>
      </c>
      <c r="D4" s="22">
        <v>10</v>
      </c>
      <c r="E4" s="25">
        <f t="shared" ref="E4:E23" si="0">ROUND(D4*N4,2)</f>
        <v>6540</v>
      </c>
      <c r="F4" s="26">
        <f t="shared" ref="F4:F23" si="1">ROUND(D4*O4,2)</f>
        <v>15260</v>
      </c>
      <c r="G4" s="27">
        <f t="shared" ref="G4:G23" si="2">ROUND(D4*P4,2)</f>
        <v>8544.6</v>
      </c>
      <c r="H4" s="27">
        <f>ROUND(F4+G4,2)</f>
        <v>23804.6</v>
      </c>
      <c r="I4" s="50">
        <f>ROUND(H4+E4,2)</f>
        <v>30344.6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f>ROUND(3364*25.4%,2)</f>
        <v>854.46</v>
      </c>
    </row>
    <row r="5" ht="30" customHeight="1" spans="1:16">
      <c r="A5" s="21">
        <v>2</v>
      </c>
      <c r="B5" s="67"/>
      <c r="C5" s="36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1708.92</v>
      </c>
      <c r="H5" s="27">
        <f t="shared" ref="H5:H35" si="3">ROUND(F5+G5,2)</f>
        <v>4760.92</v>
      </c>
      <c r="I5" s="50">
        <f t="shared" ref="I5:I35" si="4">ROUND(H5+E5,2)</f>
        <v>6068.92</v>
      </c>
      <c r="J5" s="21"/>
      <c r="K5" s="77"/>
      <c r="L5" s="52"/>
      <c r="M5" s="52"/>
      <c r="N5" s="53">
        <f t="shared" ref="N5:N35" si="5">ROUND(2180*30%,2)</f>
        <v>654</v>
      </c>
      <c r="O5" s="53">
        <f t="shared" ref="O5:O35" si="6">ROUND(2180*70%,2)</f>
        <v>1526</v>
      </c>
      <c r="P5" s="53">
        <f t="shared" ref="P5:P33" si="7">ROUND(3364*25.4%,2)</f>
        <v>854.46</v>
      </c>
    </row>
    <row r="6" ht="30" customHeight="1" spans="1:16">
      <c r="A6" s="21">
        <v>3</v>
      </c>
      <c r="B6" s="67"/>
      <c r="C6" s="93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854.46</v>
      </c>
      <c r="H6" s="27">
        <f t="shared" si="3"/>
        <v>2380.46</v>
      </c>
      <c r="I6" s="50">
        <f t="shared" si="4"/>
        <v>3034.46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f t="shared" si="7"/>
        <v>854.46</v>
      </c>
    </row>
    <row r="7" ht="30" customHeight="1" spans="1:16">
      <c r="A7" s="21">
        <v>4</v>
      </c>
      <c r="B7" s="67"/>
      <c r="C7" s="22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1708.92</v>
      </c>
      <c r="H7" s="27">
        <f t="shared" si="3"/>
        <v>4760.92</v>
      </c>
      <c r="I7" s="50">
        <f t="shared" si="4"/>
        <v>6068.92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f t="shared" si="7"/>
        <v>854.46</v>
      </c>
    </row>
    <row r="8" ht="30" customHeight="1" spans="1:16">
      <c r="A8" s="21">
        <v>5</v>
      </c>
      <c r="B8" s="67"/>
      <c r="C8" s="93" t="s">
        <v>37</v>
      </c>
      <c r="D8" s="22">
        <v>4</v>
      </c>
      <c r="E8" s="25">
        <f t="shared" si="0"/>
        <v>2616</v>
      </c>
      <c r="F8" s="26">
        <f t="shared" si="1"/>
        <v>6104</v>
      </c>
      <c r="G8" s="27">
        <f t="shared" si="2"/>
        <v>3417.84</v>
      </c>
      <c r="H8" s="27">
        <f t="shared" si="3"/>
        <v>9521.84</v>
      </c>
      <c r="I8" s="50">
        <f t="shared" si="4"/>
        <v>12137.84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f t="shared" si="7"/>
        <v>854.46</v>
      </c>
    </row>
    <row r="9" ht="30" customHeight="1" spans="1:16">
      <c r="A9" s="21">
        <v>6</v>
      </c>
      <c r="B9" s="67"/>
      <c r="C9" s="22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3417.84</v>
      </c>
      <c r="H9" s="27">
        <f t="shared" si="3"/>
        <v>9521.84</v>
      </c>
      <c r="I9" s="50">
        <f t="shared" si="4"/>
        <v>12137.84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f t="shared" si="7"/>
        <v>854.46</v>
      </c>
    </row>
    <row r="10" ht="30" customHeight="1" spans="1:16">
      <c r="A10" s="21">
        <v>7</v>
      </c>
      <c r="B10" s="67"/>
      <c r="C10" s="22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854.46</v>
      </c>
      <c r="H10" s="27">
        <f t="shared" si="3"/>
        <v>2380.46</v>
      </c>
      <c r="I10" s="50">
        <f t="shared" si="4"/>
        <v>3034.46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f t="shared" si="7"/>
        <v>854.46</v>
      </c>
    </row>
    <row r="11" ht="30" customHeight="1" spans="1:16">
      <c r="A11" s="21">
        <v>8</v>
      </c>
      <c r="B11" s="67"/>
      <c r="C11" s="22" t="s">
        <v>40</v>
      </c>
      <c r="D11" s="22">
        <v>2</v>
      </c>
      <c r="E11" s="25">
        <f t="shared" si="0"/>
        <v>1308</v>
      </c>
      <c r="F11" s="26">
        <f t="shared" si="1"/>
        <v>3052</v>
      </c>
      <c r="G11" s="27">
        <f t="shared" si="2"/>
        <v>1708.92</v>
      </c>
      <c r="H11" s="27">
        <f t="shared" si="3"/>
        <v>4760.92</v>
      </c>
      <c r="I11" s="50">
        <f t="shared" si="4"/>
        <v>6068.92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f t="shared" si="7"/>
        <v>854.46</v>
      </c>
    </row>
    <row r="12" ht="30" customHeight="1" spans="1:16">
      <c r="A12" s="21">
        <v>9</v>
      </c>
      <c r="B12" s="67"/>
      <c r="C12" s="22" t="s">
        <v>41</v>
      </c>
      <c r="D12" s="22">
        <v>3</v>
      </c>
      <c r="E12" s="25">
        <f t="shared" si="0"/>
        <v>1962</v>
      </c>
      <c r="F12" s="26">
        <f t="shared" si="1"/>
        <v>4578</v>
      </c>
      <c r="G12" s="27">
        <f t="shared" si="2"/>
        <v>2563.38</v>
      </c>
      <c r="H12" s="27">
        <f t="shared" si="3"/>
        <v>7141.38</v>
      </c>
      <c r="I12" s="50">
        <f t="shared" si="4"/>
        <v>9103.38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f t="shared" si="7"/>
        <v>854.46</v>
      </c>
    </row>
    <row r="13" ht="30" customHeight="1" spans="1:16">
      <c r="A13" s="21">
        <v>10</v>
      </c>
      <c r="B13" s="67"/>
      <c r="C13" s="22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1708.92</v>
      </c>
      <c r="H13" s="27">
        <f t="shared" si="3"/>
        <v>4760.92</v>
      </c>
      <c r="I13" s="50">
        <f t="shared" si="4"/>
        <v>6068.92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f t="shared" si="7"/>
        <v>854.46</v>
      </c>
    </row>
    <row r="14" ht="30" customHeight="1" spans="1:16">
      <c r="A14" s="21">
        <v>11</v>
      </c>
      <c r="B14" s="67"/>
      <c r="C14" s="66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5126.76</v>
      </c>
      <c r="H14" s="27">
        <f t="shared" si="3"/>
        <v>14282.76</v>
      </c>
      <c r="I14" s="50">
        <f t="shared" si="4"/>
        <v>18206.76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f t="shared" si="7"/>
        <v>854.46</v>
      </c>
    </row>
    <row r="15" ht="30" customHeight="1" spans="1:16">
      <c r="A15" s="21">
        <v>12</v>
      </c>
      <c r="B15" s="67"/>
      <c r="C15" s="22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1708.92</v>
      </c>
      <c r="H15" s="27">
        <f t="shared" si="3"/>
        <v>4760.92</v>
      </c>
      <c r="I15" s="50">
        <f t="shared" si="4"/>
        <v>6068.92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f t="shared" si="7"/>
        <v>854.46</v>
      </c>
    </row>
    <row r="16" ht="30" customHeight="1" spans="1:16">
      <c r="A16" s="21">
        <v>13</v>
      </c>
      <c r="B16" s="67"/>
      <c r="C16" s="22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2563.38</v>
      </c>
      <c r="H16" s="27">
        <f t="shared" si="3"/>
        <v>7141.38</v>
      </c>
      <c r="I16" s="50">
        <f t="shared" si="4"/>
        <v>9103.38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f t="shared" si="7"/>
        <v>854.46</v>
      </c>
    </row>
    <row r="17" ht="30" customHeight="1" spans="1:16">
      <c r="A17" s="21">
        <v>14</v>
      </c>
      <c r="B17" s="67"/>
      <c r="C17" s="22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9399.06</v>
      </c>
      <c r="H17" s="27">
        <f t="shared" si="3"/>
        <v>26185.06</v>
      </c>
      <c r="I17" s="50">
        <f t="shared" si="4"/>
        <v>33379.06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f t="shared" si="7"/>
        <v>854.46</v>
      </c>
    </row>
    <row r="18" ht="30" customHeight="1" spans="1:16">
      <c r="A18" s="21">
        <v>15</v>
      </c>
      <c r="B18" s="67"/>
      <c r="C18" s="22" t="s">
        <v>60</v>
      </c>
      <c r="D18" s="22">
        <v>3</v>
      </c>
      <c r="E18" s="25">
        <f t="shared" si="0"/>
        <v>1962</v>
      </c>
      <c r="F18" s="26">
        <f t="shared" si="1"/>
        <v>4578</v>
      </c>
      <c r="G18" s="27">
        <f t="shared" si="2"/>
        <v>2563.38</v>
      </c>
      <c r="H18" s="27">
        <f t="shared" si="3"/>
        <v>7141.38</v>
      </c>
      <c r="I18" s="50">
        <f t="shared" si="4"/>
        <v>9103.38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f t="shared" si="7"/>
        <v>854.46</v>
      </c>
    </row>
    <row r="19" ht="30" customHeight="1" spans="1:16">
      <c r="A19" s="21">
        <v>16</v>
      </c>
      <c r="B19" s="67"/>
      <c r="C19" s="22" t="s">
        <v>61</v>
      </c>
      <c r="D19" s="22">
        <v>3</v>
      </c>
      <c r="E19" s="25">
        <f t="shared" si="0"/>
        <v>1962</v>
      </c>
      <c r="F19" s="26">
        <f t="shared" si="1"/>
        <v>4578</v>
      </c>
      <c r="G19" s="27">
        <f t="shared" si="2"/>
        <v>2563.38</v>
      </c>
      <c r="H19" s="27">
        <f t="shared" si="3"/>
        <v>7141.38</v>
      </c>
      <c r="I19" s="50">
        <f t="shared" si="4"/>
        <v>9103.38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f t="shared" si="7"/>
        <v>854.46</v>
      </c>
    </row>
    <row r="20" ht="30" customHeight="1" spans="1:16">
      <c r="A20" s="21">
        <v>17</v>
      </c>
      <c r="B20" s="67"/>
      <c r="C20" s="22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854.46</v>
      </c>
      <c r="H20" s="27">
        <f t="shared" si="3"/>
        <v>2380.46</v>
      </c>
      <c r="I20" s="50">
        <f t="shared" si="4"/>
        <v>3034.46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f t="shared" si="7"/>
        <v>854.46</v>
      </c>
    </row>
    <row r="21" ht="30" customHeight="1" spans="1:16">
      <c r="A21" s="21">
        <v>18</v>
      </c>
      <c r="B21" s="67"/>
      <c r="C21" s="22" t="s">
        <v>67</v>
      </c>
      <c r="D21" s="22">
        <v>2</v>
      </c>
      <c r="E21" s="25">
        <f t="shared" si="0"/>
        <v>1308</v>
      </c>
      <c r="F21" s="26">
        <f t="shared" si="1"/>
        <v>3052</v>
      </c>
      <c r="G21" s="27">
        <f t="shared" si="2"/>
        <v>1708.92</v>
      </c>
      <c r="H21" s="27">
        <f t="shared" si="3"/>
        <v>4760.92</v>
      </c>
      <c r="I21" s="50">
        <f t="shared" si="4"/>
        <v>6068.92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f t="shared" si="7"/>
        <v>854.46</v>
      </c>
    </row>
    <row r="22" ht="30" customHeight="1" spans="1:16">
      <c r="A22" s="21">
        <v>19</v>
      </c>
      <c r="B22" s="67"/>
      <c r="C22" s="22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854.46</v>
      </c>
      <c r="H22" s="27">
        <f t="shared" si="3"/>
        <v>2380.46</v>
      </c>
      <c r="I22" s="50">
        <f t="shared" si="4"/>
        <v>3034.46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f t="shared" si="7"/>
        <v>854.46</v>
      </c>
    </row>
    <row r="23" ht="30" customHeight="1" spans="1:16">
      <c r="A23" s="21">
        <v>20</v>
      </c>
      <c r="B23" s="70"/>
      <c r="C23" s="22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3417.84</v>
      </c>
      <c r="H23" s="27">
        <f t="shared" si="3"/>
        <v>9521.84</v>
      </c>
      <c r="I23" s="50">
        <f t="shared" si="4"/>
        <v>12137.84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f t="shared" si="7"/>
        <v>854.46</v>
      </c>
    </row>
    <row r="24" ht="30" customHeight="1" spans="1:16">
      <c r="A24" s="21">
        <v>18</v>
      </c>
      <c r="B24" s="32" t="s">
        <v>44</v>
      </c>
      <c r="C24" s="29"/>
      <c r="D24" s="22">
        <f>SUM(D4:D23)</f>
        <v>67</v>
      </c>
      <c r="E24" s="25">
        <f t="shared" ref="E24:I24" si="8">SUM(E4:E23)</f>
        <v>43818</v>
      </c>
      <c r="F24" s="26">
        <f t="shared" si="8"/>
        <v>102242</v>
      </c>
      <c r="G24" s="27">
        <f t="shared" si="8"/>
        <v>57248.82</v>
      </c>
      <c r="H24" s="27">
        <f t="shared" si="8"/>
        <v>159490.82</v>
      </c>
      <c r="I24" s="50">
        <f t="shared" si="8"/>
        <v>203308.82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f t="shared" si="7"/>
        <v>854.46</v>
      </c>
    </row>
    <row r="25" ht="30" customHeight="1" spans="1:16">
      <c r="A25" s="21">
        <v>16</v>
      </c>
      <c r="B25" s="22" t="s">
        <v>70</v>
      </c>
      <c r="C25" s="22" t="s">
        <v>33</v>
      </c>
      <c r="D25" s="22">
        <v>1</v>
      </c>
      <c r="E25" s="25">
        <f>ROUND(D25*N25,2)</f>
        <v>654</v>
      </c>
      <c r="F25" s="26">
        <f>ROUND(D25*O25,2)</f>
        <v>1526</v>
      </c>
      <c r="G25" s="27">
        <f>ROUND(D25*P25,2)</f>
        <v>854.46</v>
      </c>
      <c r="H25" s="27">
        <f t="shared" ref="H25" si="9">ROUND(F25+G25,2)</f>
        <v>2380.46</v>
      </c>
      <c r="I25" s="50">
        <f t="shared" ref="I25" si="10">ROUND(H25+E25,2)</f>
        <v>3034.46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f t="shared" si="7"/>
        <v>854.46</v>
      </c>
    </row>
    <row r="26" ht="30" customHeight="1" spans="1:16">
      <c r="A26" s="21"/>
      <c r="B26" s="22"/>
      <c r="C26" s="22" t="s">
        <v>69</v>
      </c>
      <c r="D26" s="22">
        <v>1</v>
      </c>
      <c r="E26" s="25">
        <f t="shared" ref="E26:E33" si="11">ROUND(D26*N26,2)</f>
        <v>654</v>
      </c>
      <c r="F26" s="26">
        <f t="shared" ref="F26:F33" si="12">ROUND(D26*O26,2)</f>
        <v>1526</v>
      </c>
      <c r="G26" s="27">
        <f t="shared" ref="G26:G33" si="13">ROUND(D26*P26,2)</f>
        <v>854.46</v>
      </c>
      <c r="H26" s="27">
        <f t="shared" ref="H26:H33" si="14">ROUND(F26+G26,2)</f>
        <v>2380.46</v>
      </c>
      <c r="I26" s="50">
        <f t="shared" ref="I26:I33" si="15">ROUND(H26+E26,2)</f>
        <v>3034.46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f t="shared" si="7"/>
        <v>854.46</v>
      </c>
    </row>
    <row r="27" ht="30" customHeight="1" spans="1:16">
      <c r="A27" s="21"/>
      <c r="B27" s="22"/>
      <c r="C27" s="22" t="s">
        <v>75</v>
      </c>
      <c r="D27" s="22">
        <v>4</v>
      </c>
      <c r="E27" s="25">
        <f t="shared" si="11"/>
        <v>2616</v>
      </c>
      <c r="F27" s="26">
        <f t="shared" si="12"/>
        <v>6104</v>
      </c>
      <c r="G27" s="27">
        <f t="shared" si="13"/>
        <v>3417.84</v>
      </c>
      <c r="H27" s="27">
        <f t="shared" si="14"/>
        <v>9521.84</v>
      </c>
      <c r="I27" s="50">
        <f t="shared" si="15"/>
        <v>12137.84</v>
      </c>
      <c r="J27" s="21"/>
      <c r="K27" s="77"/>
      <c r="L27" s="55"/>
      <c r="M27" s="55"/>
      <c r="N27" s="53">
        <f t="shared" si="5"/>
        <v>654</v>
      </c>
      <c r="O27" s="53">
        <f t="shared" si="6"/>
        <v>1526</v>
      </c>
      <c r="P27" s="53">
        <f t="shared" si="7"/>
        <v>854.46</v>
      </c>
    </row>
    <row r="28" ht="30" customHeight="1" spans="1:16">
      <c r="A28" s="21"/>
      <c r="B28" s="22"/>
      <c r="C28" s="22" t="s">
        <v>76</v>
      </c>
      <c r="D28" s="22">
        <v>2</v>
      </c>
      <c r="E28" s="25">
        <f t="shared" si="11"/>
        <v>1308</v>
      </c>
      <c r="F28" s="26">
        <f t="shared" si="12"/>
        <v>3052</v>
      </c>
      <c r="G28" s="27">
        <f t="shared" si="13"/>
        <v>1708.92</v>
      </c>
      <c r="H28" s="27">
        <f t="shared" si="14"/>
        <v>4760.92</v>
      </c>
      <c r="I28" s="50">
        <f t="shared" si="15"/>
        <v>6068.92</v>
      </c>
      <c r="J28" s="21"/>
      <c r="K28" s="77"/>
      <c r="L28" s="55"/>
      <c r="M28" s="55"/>
      <c r="N28" s="53">
        <f t="shared" si="5"/>
        <v>654</v>
      </c>
      <c r="O28" s="53">
        <f t="shared" si="6"/>
        <v>1526</v>
      </c>
      <c r="P28" s="53">
        <f t="shared" si="7"/>
        <v>854.46</v>
      </c>
    </row>
    <row r="29" ht="30" customHeight="1" spans="1:16">
      <c r="A29" s="21"/>
      <c r="B29" s="22"/>
      <c r="C29" s="22" t="s">
        <v>77</v>
      </c>
      <c r="D29" s="22">
        <v>2</v>
      </c>
      <c r="E29" s="25">
        <f t="shared" si="11"/>
        <v>1308</v>
      </c>
      <c r="F29" s="26">
        <f t="shared" si="12"/>
        <v>3052</v>
      </c>
      <c r="G29" s="27">
        <f t="shared" si="13"/>
        <v>1708.92</v>
      </c>
      <c r="H29" s="27">
        <f t="shared" si="14"/>
        <v>4760.92</v>
      </c>
      <c r="I29" s="50">
        <f t="shared" si="15"/>
        <v>6068.92</v>
      </c>
      <c r="J29" s="21"/>
      <c r="K29" s="77"/>
      <c r="L29" s="55"/>
      <c r="M29" s="55"/>
      <c r="N29" s="53">
        <f t="shared" si="5"/>
        <v>654</v>
      </c>
      <c r="O29" s="53">
        <f t="shared" si="6"/>
        <v>1526</v>
      </c>
      <c r="P29" s="53">
        <f t="shared" si="7"/>
        <v>854.46</v>
      </c>
    </row>
    <row r="30" ht="30" customHeight="1" spans="1:16">
      <c r="A30" s="21"/>
      <c r="B30" s="22"/>
      <c r="C30" s="22" t="s">
        <v>60</v>
      </c>
      <c r="D30" s="22">
        <v>1</v>
      </c>
      <c r="E30" s="25">
        <f t="shared" si="11"/>
        <v>654</v>
      </c>
      <c r="F30" s="26">
        <f t="shared" si="12"/>
        <v>1526</v>
      </c>
      <c r="G30" s="27">
        <f t="shared" si="13"/>
        <v>854.46</v>
      </c>
      <c r="H30" s="27">
        <f t="shared" si="14"/>
        <v>2380.46</v>
      </c>
      <c r="I30" s="50">
        <f t="shared" si="15"/>
        <v>3034.46</v>
      </c>
      <c r="J30" s="21"/>
      <c r="K30" s="77"/>
      <c r="L30" s="55"/>
      <c r="M30" s="55"/>
      <c r="N30" s="53">
        <f t="shared" si="5"/>
        <v>654</v>
      </c>
      <c r="O30" s="53">
        <f t="shared" si="6"/>
        <v>1526</v>
      </c>
      <c r="P30" s="53">
        <f t="shared" si="7"/>
        <v>854.46</v>
      </c>
    </row>
    <row r="31" ht="30" customHeight="1" spans="1:16">
      <c r="A31" s="21"/>
      <c r="B31" s="22"/>
      <c r="C31" s="22" t="s">
        <v>67</v>
      </c>
      <c r="D31" s="22">
        <v>1</v>
      </c>
      <c r="E31" s="25">
        <f t="shared" si="11"/>
        <v>654</v>
      </c>
      <c r="F31" s="26">
        <f t="shared" si="12"/>
        <v>1526</v>
      </c>
      <c r="G31" s="27">
        <f t="shared" si="13"/>
        <v>854.46</v>
      </c>
      <c r="H31" s="27">
        <f t="shared" si="14"/>
        <v>2380.46</v>
      </c>
      <c r="I31" s="50">
        <f t="shared" si="15"/>
        <v>3034.46</v>
      </c>
      <c r="J31" s="21"/>
      <c r="K31" s="77"/>
      <c r="L31" s="55"/>
      <c r="M31" s="55"/>
      <c r="N31" s="53">
        <f t="shared" si="5"/>
        <v>654</v>
      </c>
      <c r="O31" s="53">
        <f t="shared" si="6"/>
        <v>1526</v>
      </c>
      <c r="P31" s="53">
        <f t="shared" si="7"/>
        <v>854.46</v>
      </c>
    </row>
    <row r="32" ht="30" customHeight="1" spans="1:16">
      <c r="A32" s="21"/>
      <c r="B32" s="22"/>
      <c r="C32" s="22" t="s">
        <v>34</v>
      </c>
      <c r="D32" s="22">
        <v>1</v>
      </c>
      <c r="E32" s="25">
        <f t="shared" si="11"/>
        <v>654</v>
      </c>
      <c r="F32" s="26">
        <f t="shared" si="12"/>
        <v>1526</v>
      </c>
      <c r="G32" s="27">
        <f t="shared" si="13"/>
        <v>854.46</v>
      </c>
      <c r="H32" s="27">
        <f t="shared" si="14"/>
        <v>2380.46</v>
      </c>
      <c r="I32" s="50">
        <f t="shared" si="15"/>
        <v>3034.46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f t="shared" si="7"/>
        <v>854.46</v>
      </c>
    </row>
    <row r="33" ht="30" customHeight="1" spans="1:16">
      <c r="A33" s="21"/>
      <c r="B33" s="22"/>
      <c r="C33" s="22" t="s">
        <v>78</v>
      </c>
      <c r="D33" s="22">
        <v>7</v>
      </c>
      <c r="E33" s="25">
        <f t="shared" si="11"/>
        <v>4578</v>
      </c>
      <c r="F33" s="26">
        <f t="shared" si="12"/>
        <v>10682</v>
      </c>
      <c r="G33" s="27">
        <f t="shared" si="13"/>
        <v>5981.22</v>
      </c>
      <c r="H33" s="27">
        <f t="shared" si="14"/>
        <v>16663.22</v>
      </c>
      <c r="I33" s="50">
        <f t="shared" si="15"/>
        <v>21241.22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f t="shared" si="7"/>
        <v>854.46</v>
      </c>
    </row>
    <row r="34" ht="30" customHeight="1" spans="1:16">
      <c r="A34" s="21"/>
      <c r="B34" s="32" t="s">
        <v>44</v>
      </c>
      <c r="C34" s="29"/>
      <c r="D34" s="22">
        <f t="shared" ref="D34:I34" si="16">SUM(D25:D33)</f>
        <v>20</v>
      </c>
      <c r="E34" s="25">
        <f t="shared" si="16"/>
        <v>13080</v>
      </c>
      <c r="F34" s="26">
        <f t="shared" si="16"/>
        <v>30520</v>
      </c>
      <c r="G34" s="27">
        <f t="shared" si="16"/>
        <v>17089.2</v>
      </c>
      <c r="H34" s="27">
        <f t="shared" si="16"/>
        <v>47609.2</v>
      </c>
      <c r="I34" s="50">
        <f t="shared" si="16"/>
        <v>60689.2</v>
      </c>
      <c r="J34" s="21"/>
      <c r="K34" s="77"/>
      <c r="L34" s="55"/>
      <c r="M34" s="55"/>
      <c r="N34" s="53"/>
      <c r="O34" s="53"/>
      <c r="P34" s="53"/>
    </row>
    <row r="35" ht="30" customHeight="1" spans="1:16">
      <c r="A35" s="21">
        <v>14</v>
      </c>
      <c r="B35" s="32" t="s">
        <v>12</v>
      </c>
      <c r="C35" s="29"/>
      <c r="D35" s="22">
        <v>1</v>
      </c>
      <c r="E35" s="25">
        <f>ROUND(D35*N35,2)</f>
        <v>654</v>
      </c>
      <c r="F35" s="26">
        <f>ROUND(D35*O35,2)</f>
        <v>1526</v>
      </c>
      <c r="G35" s="27">
        <f>ROUND(D35*P35,2)</f>
        <v>847.73</v>
      </c>
      <c r="H35" s="27">
        <f t="shared" si="3"/>
        <v>2373.73</v>
      </c>
      <c r="I35" s="50">
        <f t="shared" si="4"/>
        <v>3027.73</v>
      </c>
      <c r="J35" s="21"/>
      <c r="K35" s="77"/>
      <c r="L35" s="55"/>
      <c r="M35" s="55"/>
      <c r="N35" s="53">
        <f t="shared" si="5"/>
        <v>654</v>
      </c>
      <c r="O35" s="53">
        <f t="shared" si="6"/>
        <v>1526</v>
      </c>
      <c r="P35" s="53">
        <f>ROUND(3364*25.2%,2)</f>
        <v>847.73</v>
      </c>
    </row>
    <row r="36" ht="30" customHeight="1" spans="1:19">
      <c r="A36" s="71" t="s">
        <v>15</v>
      </c>
      <c r="B36" s="72"/>
      <c r="C36" s="73"/>
      <c r="D36" s="21">
        <f>D35+D34+D24</f>
        <v>88</v>
      </c>
      <c r="E36" s="25">
        <f>E35+E34+E24</f>
        <v>57552</v>
      </c>
      <c r="F36" s="26">
        <f>F35+F24+F34</f>
        <v>134288</v>
      </c>
      <c r="G36" s="27">
        <f>G35+G34+G24</f>
        <v>75185.75</v>
      </c>
      <c r="H36" s="27">
        <f>H35+H24+H34</f>
        <v>209473.75</v>
      </c>
      <c r="I36" s="50">
        <f>I35+I34+I24</f>
        <v>267025.75</v>
      </c>
      <c r="J36" s="31"/>
      <c r="K36" s="53"/>
      <c r="L36" s="62">
        <f>I36</f>
        <v>267025.75</v>
      </c>
      <c r="M36" s="80"/>
      <c r="N36" s="53"/>
      <c r="O36" s="53"/>
      <c r="P36" s="53"/>
      <c r="R36" s="4"/>
      <c r="S36" s="65"/>
    </row>
    <row r="37" ht="69" customHeight="1" spans="1:16">
      <c r="A37" s="74" t="s">
        <v>79</v>
      </c>
      <c r="B37" s="75"/>
      <c r="C37" s="75"/>
      <c r="D37" s="75"/>
      <c r="E37" s="75"/>
      <c r="F37" s="75"/>
      <c r="G37" s="75"/>
      <c r="H37" s="75"/>
      <c r="I37" s="75"/>
      <c r="J37" s="81"/>
      <c r="K37" s="53"/>
      <c r="L37" s="80"/>
      <c r="M37" s="80"/>
      <c r="N37" s="53"/>
      <c r="O37" s="53"/>
      <c r="P37" s="53"/>
    </row>
    <row r="38" ht="69" customHeight="1" spans="1:16">
      <c r="A38" s="74" t="s">
        <v>46</v>
      </c>
      <c r="B38" s="76"/>
      <c r="C38" s="76"/>
      <c r="D38" s="76"/>
      <c r="E38" s="76"/>
      <c r="F38" s="76"/>
      <c r="G38" s="76"/>
      <c r="H38" s="76"/>
      <c r="I38" s="76"/>
      <c r="J38" s="82"/>
      <c r="K38" s="64"/>
      <c r="L38" s="63"/>
      <c r="M38" s="63"/>
      <c r="N38" s="83"/>
      <c r="O38" s="64"/>
      <c r="P38" s="64"/>
    </row>
    <row r="39" ht="69" customHeight="1" spans="1:16">
      <c r="A39" s="74" t="s">
        <v>47</v>
      </c>
      <c r="B39" s="75"/>
      <c r="C39" s="75"/>
      <c r="D39" s="75"/>
      <c r="E39" s="75"/>
      <c r="F39" s="75"/>
      <c r="G39" s="75"/>
      <c r="H39" s="75"/>
      <c r="I39" s="75"/>
      <c r="J39" s="81"/>
      <c r="K39" s="64"/>
      <c r="L39" s="63"/>
      <c r="M39" s="63"/>
      <c r="N39" s="83"/>
      <c r="O39" s="64"/>
      <c r="P39" s="64"/>
    </row>
    <row r="40" ht="69" customHeight="1" spans="1:16">
      <c r="A40" s="74" t="s">
        <v>48</v>
      </c>
      <c r="B40" s="75"/>
      <c r="C40" s="75"/>
      <c r="D40" s="75"/>
      <c r="E40" s="75"/>
      <c r="F40" s="75"/>
      <c r="G40" s="75"/>
      <c r="H40" s="75"/>
      <c r="I40" s="75"/>
      <c r="J40" s="81"/>
      <c r="K40" s="64"/>
      <c r="L40" s="63"/>
      <c r="M40" s="63"/>
      <c r="N40" s="83"/>
      <c r="O40" s="64"/>
      <c r="P40" s="64"/>
    </row>
    <row r="41" ht="69" customHeight="1" spans="1:16">
      <c r="A41" s="74" t="s">
        <v>49</v>
      </c>
      <c r="B41" s="75"/>
      <c r="C41" s="75"/>
      <c r="D41" s="75"/>
      <c r="E41" s="75"/>
      <c r="F41" s="75"/>
      <c r="G41" s="75"/>
      <c r="H41" s="75"/>
      <c r="I41" s="75"/>
      <c r="J41" s="81"/>
      <c r="K41" s="64"/>
      <c r="L41" s="63"/>
      <c r="M41" s="63"/>
      <c r="N41" s="83"/>
      <c r="O41" s="64"/>
      <c r="P41" s="64"/>
    </row>
  </sheetData>
  <mergeCells count="20">
    <mergeCell ref="A1:J1"/>
    <mergeCell ref="E2:F2"/>
    <mergeCell ref="B24:C24"/>
    <mergeCell ref="B34:C34"/>
    <mergeCell ref="B35:C35"/>
    <mergeCell ref="A36:C36"/>
    <mergeCell ref="A37:J37"/>
    <mergeCell ref="A38:J38"/>
    <mergeCell ref="A39:J39"/>
    <mergeCell ref="A40:J40"/>
    <mergeCell ref="A41:J41"/>
    <mergeCell ref="A2:A3"/>
    <mergeCell ref="B2:B3"/>
    <mergeCell ref="B4:B23"/>
    <mergeCell ref="B25:B33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scale="91" orientation="portrait"/>
  <headerFooter/>
  <rowBreaks count="1" manualBreakCount="1">
    <brk id="2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topLeftCell="A31" workbookViewId="0">
      <selection activeCell="I36" sqref="I36"/>
    </sheetView>
  </sheetViews>
  <sheetFormatPr defaultColWidth="9" defaultRowHeight="13.5"/>
  <cols>
    <col min="1" max="1" width="3.875" customWidth="1"/>
    <col min="2" max="2" width="12.25" customWidth="1"/>
    <col min="3" max="3" width="11.125" customWidth="1"/>
    <col min="4" max="4" width="3.875" customWidth="1"/>
    <col min="5" max="5" width="11.375" style="3" customWidth="1"/>
    <col min="6" max="6" width="11.375" style="4" customWidth="1"/>
    <col min="7" max="7" width="11.375" style="5" customWidth="1"/>
    <col min="8" max="9" width="11.75" style="5" customWidth="1"/>
    <col min="10" max="10" width="7" style="5" customWidth="1"/>
    <col min="11" max="11" width="11.625" customWidth="1"/>
    <col min="12" max="12" width="29.75" style="7" customWidth="1"/>
    <col min="13" max="13" width="11.625" style="8" customWidth="1"/>
    <col min="14" max="14" width="11.875" style="3" customWidth="1"/>
    <col min="15" max="15" width="11" style="3" customWidth="1"/>
    <col min="16" max="16" width="10" style="3" customWidth="1"/>
    <col min="18" max="18" width="10.5" customWidth="1"/>
    <col min="19" max="19" width="11.625" customWidth="1"/>
    <col min="20" max="21" width="10.5" customWidth="1"/>
  </cols>
  <sheetData>
    <row r="1" ht="58.5" customHeight="1" spans="1:16">
      <c r="A1" s="9" t="s">
        <v>80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45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4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30" customHeight="1" spans="1:16">
      <c r="A4" s="21">
        <v>1</v>
      </c>
      <c r="B4" s="66" t="s">
        <v>32</v>
      </c>
      <c r="C4" s="22" t="s">
        <v>33</v>
      </c>
      <c r="D4" s="22">
        <v>9</v>
      </c>
      <c r="E4" s="25">
        <f t="shared" ref="E4:E23" si="0">ROUND(D4*N4,2)</f>
        <v>5886</v>
      </c>
      <c r="F4" s="26">
        <f t="shared" ref="F4:F23" si="1">ROUND(D4*O4,2)</f>
        <v>13734</v>
      </c>
      <c r="G4" s="27">
        <f t="shared" ref="G4:G23" si="2">ROUND(D4*P4,2)</f>
        <v>7690.14</v>
      </c>
      <c r="H4" s="27">
        <f>ROUND(F4+G4,2)</f>
        <v>21424.14</v>
      </c>
      <c r="I4" s="50">
        <f>ROUND(H4+E4,2)</f>
        <v>27310.14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f>ROUND(3364*25.4%,2)</f>
        <v>854.46</v>
      </c>
    </row>
    <row r="5" ht="30" customHeight="1" spans="1:16">
      <c r="A5" s="21">
        <v>2</v>
      </c>
      <c r="B5" s="67"/>
      <c r="C5" s="36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1708.92</v>
      </c>
      <c r="H5" s="27">
        <f t="shared" ref="H5:H35" si="3">ROUND(F5+G5,2)</f>
        <v>4760.92</v>
      </c>
      <c r="I5" s="50">
        <f t="shared" ref="I5:I35" si="4">ROUND(H5+E5,2)</f>
        <v>6068.92</v>
      </c>
      <c r="J5" s="21"/>
      <c r="K5" s="77"/>
      <c r="L5" s="52"/>
      <c r="M5" s="52"/>
      <c r="N5" s="53">
        <f t="shared" ref="N5:N35" si="5">ROUND(2180*30%,2)</f>
        <v>654</v>
      </c>
      <c r="O5" s="53">
        <f t="shared" ref="O5:O35" si="6">ROUND(2180*70%,2)</f>
        <v>1526</v>
      </c>
      <c r="P5" s="53">
        <f t="shared" ref="P5:P33" si="7">ROUND(3364*25.4%,2)</f>
        <v>854.46</v>
      </c>
    </row>
    <row r="6" ht="30" customHeight="1" spans="1:16">
      <c r="A6" s="21">
        <v>3</v>
      </c>
      <c r="B6" s="67"/>
      <c r="C6" s="93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854.46</v>
      </c>
      <c r="H6" s="27">
        <f t="shared" si="3"/>
        <v>2380.46</v>
      </c>
      <c r="I6" s="50">
        <f t="shared" si="4"/>
        <v>3034.46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f t="shared" si="7"/>
        <v>854.46</v>
      </c>
    </row>
    <row r="7" ht="30" customHeight="1" spans="1:16">
      <c r="A7" s="21">
        <v>4</v>
      </c>
      <c r="B7" s="67"/>
      <c r="C7" s="22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1708.92</v>
      </c>
      <c r="H7" s="27">
        <f t="shared" si="3"/>
        <v>4760.92</v>
      </c>
      <c r="I7" s="50">
        <f t="shared" si="4"/>
        <v>6068.92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f t="shared" si="7"/>
        <v>854.46</v>
      </c>
    </row>
    <row r="8" ht="30" customHeight="1" spans="1:16">
      <c r="A8" s="21">
        <v>5</v>
      </c>
      <c r="B8" s="67"/>
      <c r="C8" s="93" t="s">
        <v>37</v>
      </c>
      <c r="D8" s="22">
        <v>4</v>
      </c>
      <c r="E8" s="25">
        <f t="shared" si="0"/>
        <v>2616</v>
      </c>
      <c r="F8" s="26">
        <f t="shared" si="1"/>
        <v>6104</v>
      </c>
      <c r="G8" s="27">
        <f t="shared" si="2"/>
        <v>3417.84</v>
      </c>
      <c r="H8" s="27">
        <f t="shared" si="3"/>
        <v>9521.84</v>
      </c>
      <c r="I8" s="50">
        <f t="shared" si="4"/>
        <v>12137.84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f t="shared" si="7"/>
        <v>854.46</v>
      </c>
    </row>
    <row r="9" ht="30" customHeight="1" spans="1:16">
      <c r="A9" s="21">
        <v>6</v>
      </c>
      <c r="B9" s="67"/>
      <c r="C9" s="22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3417.84</v>
      </c>
      <c r="H9" s="27">
        <f t="shared" si="3"/>
        <v>9521.84</v>
      </c>
      <c r="I9" s="50">
        <f t="shared" si="4"/>
        <v>12137.84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f t="shared" si="7"/>
        <v>854.46</v>
      </c>
    </row>
    <row r="10" ht="30" customHeight="1" spans="1:16">
      <c r="A10" s="21">
        <v>7</v>
      </c>
      <c r="B10" s="67"/>
      <c r="C10" s="22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854.46</v>
      </c>
      <c r="H10" s="27">
        <f t="shared" si="3"/>
        <v>2380.46</v>
      </c>
      <c r="I10" s="50">
        <f t="shared" si="4"/>
        <v>3034.46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f t="shared" si="7"/>
        <v>854.46</v>
      </c>
    </row>
    <row r="11" ht="30" customHeight="1" spans="1:16">
      <c r="A11" s="21">
        <v>8</v>
      </c>
      <c r="B11" s="67"/>
      <c r="C11" s="22" t="s">
        <v>40</v>
      </c>
      <c r="D11" s="22">
        <v>2</v>
      </c>
      <c r="E11" s="25">
        <f t="shared" si="0"/>
        <v>1308</v>
      </c>
      <c r="F11" s="26">
        <f t="shared" si="1"/>
        <v>3052</v>
      </c>
      <c r="G11" s="27">
        <f t="shared" si="2"/>
        <v>1708.92</v>
      </c>
      <c r="H11" s="27">
        <f t="shared" si="3"/>
        <v>4760.92</v>
      </c>
      <c r="I11" s="50">
        <f t="shared" si="4"/>
        <v>6068.92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f t="shared" si="7"/>
        <v>854.46</v>
      </c>
    </row>
    <row r="12" ht="30" customHeight="1" spans="1:16">
      <c r="A12" s="21">
        <v>9</v>
      </c>
      <c r="B12" s="67"/>
      <c r="C12" s="22" t="s">
        <v>41</v>
      </c>
      <c r="D12" s="22">
        <v>3</v>
      </c>
      <c r="E12" s="25">
        <f t="shared" si="0"/>
        <v>1962</v>
      </c>
      <c r="F12" s="26">
        <f t="shared" si="1"/>
        <v>4578</v>
      </c>
      <c r="G12" s="27">
        <f t="shared" si="2"/>
        <v>2563.38</v>
      </c>
      <c r="H12" s="27">
        <f t="shared" si="3"/>
        <v>7141.38</v>
      </c>
      <c r="I12" s="50">
        <f t="shared" si="4"/>
        <v>9103.38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f t="shared" si="7"/>
        <v>854.46</v>
      </c>
    </row>
    <row r="13" ht="30" customHeight="1" spans="1:16">
      <c r="A13" s="21">
        <v>10</v>
      </c>
      <c r="B13" s="67"/>
      <c r="C13" s="22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1708.92</v>
      </c>
      <c r="H13" s="27">
        <f t="shared" si="3"/>
        <v>4760.92</v>
      </c>
      <c r="I13" s="50">
        <f t="shared" si="4"/>
        <v>6068.92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f t="shared" si="7"/>
        <v>854.46</v>
      </c>
    </row>
    <row r="14" ht="30" customHeight="1" spans="1:16">
      <c r="A14" s="21">
        <v>11</v>
      </c>
      <c r="B14" s="67"/>
      <c r="C14" s="66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5126.76</v>
      </c>
      <c r="H14" s="27">
        <f t="shared" si="3"/>
        <v>14282.76</v>
      </c>
      <c r="I14" s="50">
        <f t="shared" si="4"/>
        <v>18206.76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f t="shared" si="7"/>
        <v>854.46</v>
      </c>
    </row>
    <row r="15" ht="30" customHeight="1" spans="1:16">
      <c r="A15" s="21">
        <v>12</v>
      </c>
      <c r="B15" s="67"/>
      <c r="C15" s="22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1708.92</v>
      </c>
      <c r="H15" s="27">
        <f t="shared" si="3"/>
        <v>4760.92</v>
      </c>
      <c r="I15" s="50">
        <f t="shared" si="4"/>
        <v>6068.92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f t="shared" si="7"/>
        <v>854.46</v>
      </c>
    </row>
    <row r="16" ht="30" customHeight="1" spans="1:16">
      <c r="A16" s="21">
        <v>13</v>
      </c>
      <c r="B16" s="67"/>
      <c r="C16" s="22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2563.38</v>
      </c>
      <c r="H16" s="27">
        <f t="shared" si="3"/>
        <v>7141.38</v>
      </c>
      <c r="I16" s="50">
        <f t="shared" si="4"/>
        <v>9103.38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f t="shared" si="7"/>
        <v>854.46</v>
      </c>
    </row>
    <row r="17" ht="30" customHeight="1" spans="1:16">
      <c r="A17" s="21">
        <v>14</v>
      </c>
      <c r="B17" s="67"/>
      <c r="C17" s="22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9399.06</v>
      </c>
      <c r="H17" s="27">
        <f t="shared" si="3"/>
        <v>26185.06</v>
      </c>
      <c r="I17" s="50">
        <f t="shared" si="4"/>
        <v>33379.06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f t="shared" si="7"/>
        <v>854.46</v>
      </c>
    </row>
    <row r="18" ht="30" customHeight="1" spans="1:16">
      <c r="A18" s="21">
        <v>15</v>
      </c>
      <c r="B18" s="67"/>
      <c r="C18" s="22" t="s">
        <v>60</v>
      </c>
      <c r="D18" s="22">
        <v>3</v>
      </c>
      <c r="E18" s="25">
        <f t="shared" si="0"/>
        <v>1962</v>
      </c>
      <c r="F18" s="26">
        <f t="shared" si="1"/>
        <v>4578</v>
      </c>
      <c r="G18" s="27">
        <f t="shared" si="2"/>
        <v>2563.38</v>
      </c>
      <c r="H18" s="27">
        <f t="shared" si="3"/>
        <v>7141.38</v>
      </c>
      <c r="I18" s="50">
        <f t="shared" si="4"/>
        <v>9103.38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f t="shared" si="7"/>
        <v>854.46</v>
      </c>
    </row>
    <row r="19" ht="30" customHeight="1" spans="1:16">
      <c r="A19" s="21">
        <v>16</v>
      </c>
      <c r="B19" s="67"/>
      <c r="C19" s="22" t="s">
        <v>61</v>
      </c>
      <c r="D19" s="22">
        <v>3</v>
      </c>
      <c r="E19" s="25">
        <f t="shared" si="0"/>
        <v>1962</v>
      </c>
      <c r="F19" s="26">
        <f t="shared" si="1"/>
        <v>4578</v>
      </c>
      <c r="G19" s="27">
        <f t="shared" si="2"/>
        <v>2563.38</v>
      </c>
      <c r="H19" s="27">
        <f t="shared" si="3"/>
        <v>7141.38</v>
      </c>
      <c r="I19" s="50">
        <f t="shared" si="4"/>
        <v>9103.38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f t="shared" si="7"/>
        <v>854.46</v>
      </c>
    </row>
    <row r="20" ht="30" customHeight="1" spans="1:16">
      <c r="A20" s="21">
        <v>17</v>
      </c>
      <c r="B20" s="67"/>
      <c r="C20" s="22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854.46</v>
      </c>
      <c r="H20" s="27">
        <f t="shared" si="3"/>
        <v>2380.46</v>
      </c>
      <c r="I20" s="50">
        <f t="shared" si="4"/>
        <v>3034.46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f t="shared" si="7"/>
        <v>854.46</v>
      </c>
    </row>
    <row r="21" ht="30" customHeight="1" spans="1:16">
      <c r="A21" s="21">
        <v>18</v>
      </c>
      <c r="B21" s="67"/>
      <c r="C21" s="22" t="s">
        <v>67</v>
      </c>
      <c r="D21" s="22">
        <v>2</v>
      </c>
      <c r="E21" s="25">
        <f t="shared" si="0"/>
        <v>1308</v>
      </c>
      <c r="F21" s="26">
        <f t="shared" si="1"/>
        <v>3052</v>
      </c>
      <c r="G21" s="27">
        <f t="shared" si="2"/>
        <v>1708.92</v>
      </c>
      <c r="H21" s="27">
        <f t="shared" si="3"/>
        <v>4760.92</v>
      </c>
      <c r="I21" s="50">
        <f t="shared" si="4"/>
        <v>6068.92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f t="shared" si="7"/>
        <v>854.46</v>
      </c>
    </row>
    <row r="22" ht="30" customHeight="1" spans="1:16">
      <c r="A22" s="21">
        <v>19</v>
      </c>
      <c r="B22" s="67"/>
      <c r="C22" s="22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854.46</v>
      </c>
      <c r="H22" s="27">
        <f t="shared" si="3"/>
        <v>2380.46</v>
      </c>
      <c r="I22" s="50">
        <f t="shared" si="4"/>
        <v>3034.46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f t="shared" si="7"/>
        <v>854.46</v>
      </c>
    </row>
    <row r="23" ht="30" customHeight="1" spans="1:16">
      <c r="A23" s="21">
        <v>20</v>
      </c>
      <c r="B23" s="70"/>
      <c r="C23" s="22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3417.84</v>
      </c>
      <c r="H23" s="27">
        <f t="shared" si="3"/>
        <v>9521.84</v>
      </c>
      <c r="I23" s="50">
        <f t="shared" si="4"/>
        <v>12137.84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f t="shared" si="7"/>
        <v>854.46</v>
      </c>
    </row>
    <row r="24" ht="30" customHeight="1" spans="1:16">
      <c r="A24" s="21">
        <v>21</v>
      </c>
      <c r="B24" s="32" t="s">
        <v>44</v>
      </c>
      <c r="C24" s="29"/>
      <c r="D24" s="22">
        <f>SUM(D4:D23)</f>
        <v>66</v>
      </c>
      <c r="E24" s="25">
        <f t="shared" ref="E24:I24" si="8">SUM(E4:E23)</f>
        <v>43164</v>
      </c>
      <c r="F24" s="26">
        <f t="shared" si="8"/>
        <v>100716</v>
      </c>
      <c r="G24" s="27">
        <f t="shared" si="8"/>
        <v>56394.36</v>
      </c>
      <c r="H24" s="27">
        <f t="shared" si="8"/>
        <v>157110.36</v>
      </c>
      <c r="I24" s="50">
        <f t="shared" si="8"/>
        <v>200274.36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f t="shared" si="7"/>
        <v>854.46</v>
      </c>
    </row>
    <row r="25" ht="30" customHeight="1" spans="1:16">
      <c r="A25" s="21">
        <v>22</v>
      </c>
      <c r="B25" s="22" t="s">
        <v>70</v>
      </c>
      <c r="C25" s="22" t="s">
        <v>33</v>
      </c>
      <c r="D25" s="22">
        <v>1</v>
      </c>
      <c r="E25" s="25">
        <f>ROUND(D25*N25,2)</f>
        <v>654</v>
      </c>
      <c r="F25" s="26">
        <f>ROUND(D25*O25,2)</f>
        <v>1526</v>
      </c>
      <c r="G25" s="27">
        <f>ROUND(D25*P25,2)</f>
        <v>854.46</v>
      </c>
      <c r="H25" s="27">
        <f t="shared" ref="H25:H33" si="9">ROUND(F25+G25,2)</f>
        <v>2380.46</v>
      </c>
      <c r="I25" s="50">
        <f t="shared" ref="I25:I33" si="10">ROUND(H25+E25,2)</f>
        <v>3034.46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f t="shared" si="7"/>
        <v>854.46</v>
      </c>
    </row>
    <row r="26" ht="30" customHeight="1" spans="1:16">
      <c r="A26" s="21">
        <v>23</v>
      </c>
      <c r="B26" s="22"/>
      <c r="C26" s="22" t="s">
        <v>69</v>
      </c>
      <c r="D26" s="22">
        <v>1</v>
      </c>
      <c r="E26" s="25">
        <f t="shared" ref="E26:E33" si="11">ROUND(D26*N26,2)</f>
        <v>654</v>
      </c>
      <c r="F26" s="26">
        <f t="shared" ref="F26:F33" si="12">ROUND(D26*O26,2)</f>
        <v>1526</v>
      </c>
      <c r="G26" s="27">
        <f t="shared" ref="G26:G33" si="13">ROUND(D26*P26,2)</f>
        <v>854.46</v>
      </c>
      <c r="H26" s="27">
        <f t="shared" si="9"/>
        <v>2380.46</v>
      </c>
      <c r="I26" s="50">
        <f t="shared" si="10"/>
        <v>3034.46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f t="shared" si="7"/>
        <v>854.46</v>
      </c>
    </row>
    <row r="27" ht="30" customHeight="1" spans="1:16">
      <c r="A27" s="21">
        <v>24</v>
      </c>
      <c r="B27" s="22"/>
      <c r="C27" s="22" t="s">
        <v>75</v>
      </c>
      <c r="D27" s="22">
        <v>4</v>
      </c>
      <c r="E27" s="25">
        <f t="shared" si="11"/>
        <v>2616</v>
      </c>
      <c r="F27" s="26">
        <f t="shared" si="12"/>
        <v>6104</v>
      </c>
      <c r="G27" s="27">
        <f t="shared" si="13"/>
        <v>3417.84</v>
      </c>
      <c r="H27" s="27">
        <f t="shared" si="9"/>
        <v>9521.84</v>
      </c>
      <c r="I27" s="50">
        <f t="shared" si="10"/>
        <v>12137.84</v>
      </c>
      <c r="J27" s="21"/>
      <c r="K27" s="77"/>
      <c r="L27" s="55"/>
      <c r="M27" s="55"/>
      <c r="N27" s="53">
        <f t="shared" si="5"/>
        <v>654</v>
      </c>
      <c r="O27" s="53">
        <f t="shared" si="6"/>
        <v>1526</v>
      </c>
      <c r="P27" s="53">
        <f t="shared" si="7"/>
        <v>854.46</v>
      </c>
    </row>
    <row r="28" ht="30" customHeight="1" spans="1:16">
      <c r="A28" s="21">
        <v>25</v>
      </c>
      <c r="B28" s="22"/>
      <c r="C28" s="22" t="s">
        <v>76</v>
      </c>
      <c r="D28" s="22">
        <v>2</v>
      </c>
      <c r="E28" s="25">
        <f t="shared" si="11"/>
        <v>1308</v>
      </c>
      <c r="F28" s="26">
        <f t="shared" si="12"/>
        <v>3052</v>
      </c>
      <c r="G28" s="27">
        <f t="shared" si="13"/>
        <v>1708.92</v>
      </c>
      <c r="H28" s="27">
        <f t="shared" si="9"/>
        <v>4760.92</v>
      </c>
      <c r="I28" s="50">
        <f t="shared" si="10"/>
        <v>6068.92</v>
      </c>
      <c r="J28" s="21"/>
      <c r="K28" s="77"/>
      <c r="L28" s="55"/>
      <c r="M28" s="55"/>
      <c r="N28" s="53">
        <f t="shared" si="5"/>
        <v>654</v>
      </c>
      <c r="O28" s="53">
        <f t="shared" si="6"/>
        <v>1526</v>
      </c>
      <c r="P28" s="53">
        <f t="shared" si="7"/>
        <v>854.46</v>
      </c>
    </row>
    <row r="29" ht="30" customHeight="1" spans="1:16">
      <c r="A29" s="21">
        <v>26</v>
      </c>
      <c r="B29" s="22"/>
      <c r="C29" s="22" t="s">
        <v>77</v>
      </c>
      <c r="D29" s="22">
        <v>3</v>
      </c>
      <c r="E29" s="25">
        <f t="shared" si="11"/>
        <v>1962</v>
      </c>
      <c r="F29" s="26">
        <f t="shared" si="12"/>
        <v>4578</v>
      </c>
      <c r="G29" s="27">
        <f t="shared" si="13"/>
        <v>2563.38</v>
      </c>
      <c r="H29" s="27">
        <f t="shared" si="9"/>
        <v>7141.38</v>
      </c>
      <c r="I29" s="50">
        <f t="shared" si="10"/>
        <v>9103.38</v>
      </c>
      <c r="J29" s="21"/>
      <c r="K29" s="77"/>
      <c r="L29" s="55"/>
      <c r="M29" s="55"/>
      <c r="N29" s="53">
        <f t="shared" si="5"/>
        <v>654</v>
      </c>
      <c r="O29" s="53">
        <f t="shared" si="6"/>
        <v>1526</v>
      </c>
      <c r="P29" s="53">
        <f t="shared" si="7"/>
        <v>854.46</v>
      </c>
    </row>
    <row r="30" ht="30" customHeight="1" spans="1:16">
      <c r="A30" s="21">
        <v>27</v>
      </c>
      <c r="B30" s="22"/>
      <c r="C30" s="22" t="s">
        <v>60</v>
      </c>
      <c r="D30" s="22">
        <v>1</v>
      </c>
      <c r="E30" s="25">
        <f t="shared" si="11"/>
        <v>654</v>
      </c>
      <c r="F30" s="26">
        <f t="shared" si="12"/>
        <v>1526</v>
      </c>
      <c r="G30" s="27">
        <f t="shared" si="13"/>
        <v>854.46</v>
      </c>
      <c r="H30" s="27">
        <f t="shared" si="9"/>
        <v>2380.46</v>
      </c>
      <c r="I30" s="50">
        <f t="shared" si="10"/>
        <v>3034.46</v>
      </c>
      <c r="J30" s="21"/>
      <c r="K30" s="77"/>
      <c r="L30" s="55"/>
      <c r="M30" s="55"/>
      <c r="N30" s="53">
        <f t="shared" si="5"/>
        <v>654</v>
      </c>
      <c r="O30" s="53">
        <f t="shared" si="6"/>
        <v>1526</v>
      </c>
      <c r="P30" s="53">
        <f t="shared" si="7"/>
        <v>854.46</v>
      </c>
    </row>
    <row r="31" ht="30" customHeight="1" spans="1:16">
      <c r="A31" s="21">
        <v>28</v>
      </c>
      <c r="B31" s="22"/>
      <c r="C31" s="22" t="s">
        <v>67</v>
      </c>
      <c r="D31" s="22">
        <v>1</v>
      </c>
      <c r="E31" s="25">
        <f t="shared" si="11"/>
        <v>654</v>
      </c>
      <c r="F31" s="26">
        <f t="shared" si="12"/>
        <v>1526</v>
      </c>
      <c r="G31" s="27">
        <f t="shared" si="13"/>
        <v>854.46</v>
      </c>
      <c r="H31" s="27">
        <f t="shared" si="9"/>
        <v>2380.46</v>
      </c>
      <c r="I31" s="50">
        <f t="shared" si="10"/>
        <v>3034.46</v>
      </c>
      <c r="J31" s="21"/>
      <c r="K31" s="77"/>
      <c r="L31" s="55"/>
      <c r="M31" s="55"/>
      <c r="N31" s="53">
        <f t="shared" si="5"/>
        <v>654</v>
      </c>
      <c r="O31" s="53">
        <f t="shared" si="6"/>
        <v>1526</v>
      </c>
      <c r="P31" s="53">
        <f t="shared" si="7"/>
        <v>854.46</v>
      </c>
    </row>
    <row r="32" ht="30" customHeight="1" spans="1:16">
      <c r="A32" s="21">
        <v>29</v>
      </c>
      <c r="B32" s="22"/>
      <c r="C32" s="22" t="s">
        <v>34</v>
      </c>
      <c r="D32" s="22">
        <v>2</v>
      </c>
      <c r="E32" s="25">
        <f t="shared" si="11"/>
        <v>1308</v>
      </c>
      <c r="F32" s="26">
        <f t="shared" si="12"/>
        <v>3052</v>
      </c>
      <c r="G32" s="27">
        <f t="shared" si="13"/>
        <v>1708.92</v>
      </c>
      <c r="H32" s="27">
        <f t="shared" si="9"/>
        <v>4760.92</v>
      </c>
      <c r="I32" s="50">
        <f t="shared" si="10"/>
        <v>6068.92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f t="shared" si="7"/>
        <v>854.46</v>
      </c>
    </row>
    <row r="33" ht="30" customHeight="1" spans="1:16">
      <c r="A33" s="21">
        <v>30</v>
      </c>
      <c r="B33" s="22"/>
      <c r="C33" s="22" t="s">
        <v>78</v>
      </c>
      <c r="D33" s="22">
        <v>9</v>
      </c>
      <c r="E33" s="25">
        <f t="shared" si="11"/>
        <v>5886</v>
      </c>
      <c r="F33" s="26">
        <f t="shared" si="12"/>
        <v>13734</v>
      </c>
      <c r="G33" s="27">
        <f t="shared" si="13"/>
        <v>7690.14</v>
      </c>
      <c r="H33" s="27">
        <f t="shared" si="9"/>
        <v>21424.14</v>
      </c>
      <c r="I33" s="50">
        <f t="shared" si="10"/>
        <v>27310.14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f t="shared" si="7"/>
        <v>854.46</v>
      </c>
    </row>
    <row r="34" ht="30" customHeight="1" spans="1:16">
      <c r="A34" s="21">
        <v>31</v>
      </c>
      <c r="B34" s="32" t="s">
        <v>44</v>
      </c>
      <c r="C34" s="29"/>
      <c r="D34" s="22">
        <f t="shared" ref="D34:I34" si="14">SUM(D25:D33)</f>
        <v>24</v>
      </c>
      <c r="E34" s="25">
        <f t="shared" si="14"/>
        <v>15696</v>
      </c>
      <c r="F34" s="26">
        <f t="shared" si="14"/>
        <v>36624</v>
      </c>
      <c r="G34" s="27">
        <f t="shared" si="14"/>
        <v>20507.04</v>
      </c>
      <c r="H34" s="27">
        <f t="shared" si="14"/>
        <v>57131.04</v>
      </c>
      <c r="I34" s="50">
        <f t="shared" si="14"/>
        <v>72827.04</v>
      </c>
      <c r="J34" s="21"/>
      <c r="K34" s="77"/>
      <c r="L34" s="55"/>
      <c r="M34" s="55"/>
      <c r="N34" s="53"/>
      <c r="O34" s="53"/>
      <c r="P34" s="53"/>
    </row>
    <row r="35" ht="30" customHeight="1" spans="1:16">
      <c r="A35" s="21">
        <v>32</v>
      </c>
      <c r="B35" s="32" t="s">
        <v>12</v>
      </c>
      <c r="C35" s="29"/>
      <c r="D35" s="22">
        <v>1</v>
      </c>
      <c r="E35" s="25">
        <f>ROUND(D35*N35,2)</f>
        <v>654</v>
      </c>
      <c r="F35" s="26">
        <f>ROUND(D35*O35,2)</f>
        <v>1526</v>
      </c>
      <c r="G35" s="27">
        <f>ROUND(D35*P35,2)</f>
        <v>847.73</v>
      </c>
      <c r="H35" s="27">
        <f t="shared" si="3"/>
        <v>2373.73</v>
      </c>
      <c r="I35" s="50">
        <f t="shared" si="4"/>
        <v>3027.73</v>
      </c>
      <c r="J35" s="21"/>
      <c r="K35" s="77"/>
      <c r="L35" s="55"/>
      <c r="M35" s="55"/>
      <c r="N35" s="53">
        <f t="shared" si="5"/>
        <v>654</v>
      </c>
      <c r="O35" s="53">
        <f t="shared" si="6"/>
        <v>1526</v>
      </c>
      <c r="P35" s="53">
        <f>ROUND(3364*25.2%,2)</f>
        <v>847.73</v>
      </c>
    </row>
    <row r="36" ht="30" customHeight="1" spans="1:19">
      <c r="A36" s="71" t="s">
        <v>15</v>
      </c>
      <c r="B36" s="72"/>
      <c r="C36" s="73"/>
      <c r="D36" s="21">
        <f>D35+D34+D24</f>
        <v>91</v>
      </c>
      <c r="E36" s="25">
        <f>E35+E34+E24</f>
        <v>59514</v>
      </c>
      <c r="F36" s="26">
        <f>F35+F24+F34</f>
        <v>138866</v>
      </c>
      <c r="G36" s="27">
        <f>G35+G34+G24</f>
        <v>77749.13</v>
      </c>
      <c r="H36" s="27">
        <f>H35+H24+H34</f>
        <v>216615.13</v>
      </c>
      <c r="I36" s="50">
        <f>I35+I34+I24</f>
        <v>276129.13</v>
      </c>
      <c r="J36" s="31"/>
      <c r="K36" s="53"/>
      <c r="L36" s="62">
        <f>I36</f>
        <v>276129.13</v>
      </c>
      <c r="M36" s="80"/>
      <c r="N36" s="53"/>
      <c r="O36" s="53"/>
      <c r="P36" s="53"/>
      <c r="R36" s="4"/>
      <c r="S36" s="65"/>
    </row>
    <row r="37" ht="72" customHeight="1" spans="1:16">
      <c r="A37" s="74" t="s">
        <v>81</v>
      </c>
      <c r="B37" s="75"/>
      <c r="C37" s="75"/>
      <c r="D37" s="75"/>
      <c r="E37" s="75"/>
      <c r="F37" s="75"/>
      <c r="G37" s="75"/>
      <c r="H37" s="75"/>
      <c r="I37" s="75"/>
      <c r="J37" s="81"/>
      <c r="K37" s="53"/>
      <c r="L37" s="80"/>
      <c r="M37" s="80"/>
      <c r="N37" s="53"/>
      <c r="O37" s="53"/>
      <c r="P37" s="53"/>
    </row>
    <row r="38" ht="72" customHeight="1" spans="1:16">
      <c r="A38" s="74" t="s">
        <v>46</v>
      </c>
      <c r="B38" s="76"/>
      <c r="C38" s="76"/>
      <c r="D38" s="76"/>
      <c r="E38" s="76"/>
      <c r="F38" s="76"/>
      <c r="G38" s="76"/>
      <c r="H38" s="76"/>
      <c r="I38" s="76"/>
      <c r="J38" s="82"/>
      <c r="K38" s="64"/>
      <c r="L38" s="63"/>
      <c r="M38" s="63"/>
      <c r="N38" s="83"/>
      <c r="O38" s="64"/>
      <c r="P38" s="64"/>
    </row>
    <row r="39" ht="72" customHeight="1" spans="1:16">
      <c r="A39" s="74" t="s">
        <v>47</v>
      </c>
      <c r="B39" s="75"/>
      <c r="C39" s="75"/>
      <c r="D39" s="75"/>
      <c r="E39" s="75"/>
      <c r="F39" s="75"/>
      <c r="G39" s="75"/>
      <c r="H39" s="75"/>
      <c r="I39" s="75"/>
      <c r="J39" s="81"/>
      <c r="K39" s="64"/>
      <c r="L39" s="63"/>
      <c r="M39" s="63"/>
      <c r="N39" s="83"/>
      <c r="O39" s="64"/>
      <c r="P39" s="64"/>
    </row>
    <row r="40" ht="72" customHeight="1" spans="1:16">
      <c r="A40" s="74" t="s">
        <v>48</v>
      </c>
      <c r="B40" s="75"/>
      <c r="C40" s="75"/>
      <c r="D40" s="75"/>
      <c r="E40" s="75"/>
      <c r="F40" s="75"/>
      <c r="G40" s="75"/>
      <c r="H40" s="75"/>
      <c r="I40" s="75"/>
      <c r="J40" s="81"/>
      <c r="K40" s="64"/>
      <c r="L40" s="63"/>
      <c r="M40" s="63"/>
      <c r="N40" s="83"/>
      <c r="O40" s="64"/>
      <c r="P40" s="64"/>
    </row>
    <row r="41" ht="72" customHeight="1" spans="1:16">
      <c r="A41" s="74" t="s">
        <v>49</v>
      </c>
      <c r="B41" s="75"/>
      <c r="C41" s="75"/>
      <c r="D41" s="75"/>
      <c r="E41" s="75"/>
      <c r="F41" s="75"/>
      <c r="G41" s="75"/>
      <c r="H41" s="75"/>
      <c r="I41" s="75"/>
      <c r="J41" s="81"/>
      <c r="K41" s="64"/>
      <c r="L41" s="63"/>
      <c r="M41" s="63"/>
      <c r="N41" s="83"/>
      <c r="O41" s="64"/>
      <c r="P41" s="64"/>
    </row>
  </sheetData>
  <mergeCells count="20">
    <mergeCell ref="A1:J1"/>
    <mergeCell ref="E2:F2"/>
    <mergeCell ref="B24:C24"/>
    <mergeCell ref="B34:C34"/>
    <mergeCell ref="B35:C35"/>
    <mergeCell ref="A36:C36"/>
    <mergeCell ref="A37:J37"/>
    <mergeCell ref="A38:J38"/>
    <mergeCell ref="A39:J39"/>
    <mergeCell ref="A40:J40"/>
    <mergeCell ref="A41:J41"/>
    <mergeCell ref="A2:A3"/>
    <mergeCell ref="B2:B3"/>
    <mergeCell ref="B4:B23"/>
    <mergeCell ref="B25:B33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scale="93" orientation="portrait"/>
  <headerFooter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opLeftCell="A34" workbookViewId="0">
      <selection activeCell="K35" sqref="K35"/>
    </sheetView>
  </sheetViews>
  <sheetFormatPr defaultColWidth="9" defaultRowHeight="13.5"/>
  <cols>
    <col min="1" max="1" width="3.875" customWidth="1"/>
    <col min="2" max="2" width="16.75" customWidth="1"/>
    <col min="3" max="3" width="11.125" customWidth="1"/>
    <col min="4" max="4" width="3.875" customWidth="1"/>
    <col min="5" max="5" width="11.375" style="3" customWidth="1"/>
    <col min="6" max="6" width="11.375" style="4" customWidth="1"/>
    <col min="7" max="7" width="11.375" style="5" customWidth="1"/>
    <col min="8" max="9" width="11.75" style="5" customWidth="1"/>
    <col min="10" max="10" width="7" style="5" customWidth="1"/>
    <col min="11" max="11" width="11.625" customWidth="1"/>
    <col min="12" max="12" width="29.75" style="7" customWidth="1"/>
    <col min="13" max="13" width="11.625" style="8" customWidth="1"/>
    <col min="14" max="14" width="11.875" style="3" customWidth="1"/>
    <col min="15" max="15" width="11" style="3" customWidth="1"/>
    <col min="16" max="16" width="10" style="3" customWidth="1"/>
    <col min="18" max="18" width="10.5" customWidth="1"/>
    <col min="19" max="19" width="11.625" customWidth="1"/>
    <col min="20" max="21" width="10.5" customWidth="1"/>
  </cols>
  <sheetData>
    <row r="1" ht="55.5" customHeight="1" spans="1:16">
      <c r="A1" s="9" t="s">
        <v>82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30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30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30.75" customHeight="1" spans="1:16">
      <c r="A4" s="21">
        <v>1</v>
      </c>
      <c r="B4" s="22" t="s">
        <v>32</v>
      </c>
      <c r="C4" s="29" t="s">
        <v>33</v>
      </c>
      <c r="D4" s="22">
        <v>8</v>
      </c>
      <c r="E4" s="25">
        <f t="shared" ref="E4:E23" si="0">ROUND(D4*N4,2)</f>
        <v>5232</v>
      </c>
      <c r="F4" s="26">
        <f t="shared" ref="F4:F23" si="1">ROUND(D4*O4,2)</f>
        <v>12208</v>
      </c>
      <c r="G4" s="27">
        <f t="shared" ref="G4:G23" si="2">ROUND(D4*P4,2)</f>
        <v>7985.76</v>
      </c>
      <c r="H4" s="27">
        <f>ROUND(F4+G4,2)</f>
        <v>20193.76</v>
      </c>
      <c r="I4" s="50">
        <f>ROUND(H4+E4,2)</f>
        <v>25425.76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v>998.22</v>
      </c>
    </row>
    <row r="5" ht="30.75" customHeight="1" spans="1:16">
      <c r="A5" s="21">
        <v>2</v>
      </c>
      <c r="B5" s="22"/>
      <c r="C5" s="86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1996.44</v>
      </c>
      <c r="H5" s="27">
        <f t="shared" ref="H5:H38" si="3">ROUND(F5+G5,2)</f>
        <v>5048.44</v>
      </c>
      <c r="I5" s="50">
        <f t="shared" ref="I5:I38" si="4">ROUND(H5+E5,2)</f>
        <v>6356.44</v>
      </c>
      <c r="J5" s="21"/>
      <c r="K5" s="77"/>
      <c r="L5" s="52"/>
      <c r="M5" s="52"/>
      <c r="N5" s="53">
        <f t="shared" ref="N5:N38" si="5">ROUND(2180*30%,2)</f>
        <v>654</v>
      </c>
      <c r="O5" s="53">
        <f t="shared" ref="O5:O38" si="6">ROUND(2180*70%,2)</f>
        <v>1526</v>
      </c>
      <c r="P5" s="53">
        <v>998.22</v>
      </c>
    </row>
    <row r="6" ht="30.75" customHeight="1" spans="1:16">
      <c r="A6" s="21">
        <v>3</v>
      </c>
      <c r="B6" s="22"/>
      <c r="C6" s="84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998.22</v>
      </c>
      <c r="H6" s="27">
        <f t="shared" si="3"/>
        <v>2524.22</v>
      </c>
      <c r="I6" s="50">
        <f t="shared" si="4"/>
        <v>3178.22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v>998.22</v>
      </c>
    </row>
    <row r="7" ht="30.75" customHeight="1" spans="1:16">
      <c r="A7" s="21">
        <v>4</v>
      </c>
      <c r="B7" s="22"/>
      <c r="C7" s="29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1996.44</v>
      </c>
      <c r="H7" s="27">
        <f t="shared" si="3"/>
        <v>5048.44</v>
      </c>
      <c r="I7" s="50">
        <f t="shared" si="4"/>
        <v>6356.44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v>998.22</v>
      </c>
    </row>
    <row r="8" ht="30.75" customHeight="1" spans="1:16">
      <c r="A8" s="21">
        <v>5</v>
      </c>
      <c r="B8" s="22"/>
      <c r="C8" s="84" t="s">
        <v>37</v>
      </c>
      <c r="D8" s="22">
        <v>4</v>
      </c>
      <c r="E8" s="25">
        <f t="shared" si="0"/>
        <v>2616</v>
      </c>
      <c r="F8" s="26">
        <f t="shared" si="1"/>
        <v>6104</v>
      </c>
      <c r="G8" s="27">
        <f t="shared" si="2"/>
        <v>3992.88</v>
      </c>
      <c r="H8" s="27">
        <f t="shared" si="3"/>
        <v>10096.88</v>
      </c>
      <c r="I8" s="50">
        <f t="shared" si="4"/>
        <v>12712.88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v>998.22</v>
      </c>
    </row>
    <row r="9" ht="30.75" customHeight="1" spans="1:16">
      <c r="A9" s="21">
        <v>6</v>
      </c>
      <c r="B9" s="22"/>
      <c r="C9" s="29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3992.88</v>
      </c>
      <c r="H9" s="27">
        <f t="shared" si="3"/>
        <v>10096.88</v>
      </c>
      <c r="I9" s="50">
        <f t="shared" si="4"/>
        <v>12712.88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v>998.22</v>
      </c>
    </row>
    <row r="10" ht="30.75" customHeight="1" spans="1:16">
      <c r="A10" s="21">
        <v>7</v>
      </c>
      <c r="B10" s="22"/>
      <c r="C10" s="29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998.22</v>
      </c>
      <c r="H10" s="27">
        <f t="shared" si="3"/>
        <v>2524.22</v>
      </c>
      <c r="I10" s="50">
        <f t="shared" si="4"/>
        <v>3178.22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v>998.22</v>
      </c>
    </row>
    <row r="11" ht="30.75" customHeight="1" spans="1:16">
      <c r="A11" s="21">
        <v>8</v>
      </c>
      <c r="B11" s="22"/>
      <c r="C11" s="29" t="s">
        <v>40</v>
      </c>
      <c r="D11" s="22">
        <v>2</v>
      </c>
      <c r="E11" s="25">
        <f t="shared" si="0"/>
        <v>1308</v>
      </c>
      <c r="F11" s="26">
        <f t="shared" si="1"/>
        <v>3052</v>
      </c>
      <c r="G11" s="27">
        <f t="shared" si="2"/>
        <v>1996.44</v>
      </c>
      <c r="H11" s="27">
        <f t="shared" si="3"/>
        <v>5048.44</v>
      </c>
      <c r="I11" s="50">
        <f t="shared" si="4"/>
        <v>6356.44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v>998.22</v>
      </c>
    </row>
    <row r="12" ht="30.75" customHeight="1" spans="1:16">
      <c r="A12" s="21">
        <v>9</v>
      </c>
      <c r="B12" s="22"/>
      <c r="C12" s="29" t="s">
        <v>41</v>
      </c>
      <c r="D12" s="22">
        <v>3</v>
      </c>
      <c r="E12" s="25">
        <f t="shared" si="0"/>
        <v>1962</v>
      </c>
      <c r="F12" s="26">
        <f t="shared" si="1"/>
        <v>4578</v>
      </c>
      <c r="G12" s="27">
        <f t="shared" si="2"/>
        <v>2994.66</v>
      </c>
      <c r="H12" s="27">
        <f t="shared" si="3"/>
        <v>7572.66</v>
      </c>
      <c r="I12" s="50">
        <f t="shared" si="4"/>
        <v>9534.66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v>998.22</v>
      </c>
    </row>
    <row r="13" ht="30.75" customHeight="1" spans="1:16">
      <c r="A13" s="21">
        <v>10</v>
      </c>
      <c r="B13" s="22"/>
      <c r="C13" s="29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1996.44</v>
      </c>
      <c r="H13" s="27">
        <f t="shared" si="3"/>
        <v>5048.44</v>
      </c>
      <c r="I13" s="50">
        <f t="shared" si="4"/>
        <v>6356.44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v>998.22</v>
      </c>
    </row>
    <row r="14" ht="30.75" customHeight="1" spans="1:16">
      <c r="A14" s="21">
        <v>11</v>
      </c>
      <c r="B14" s="22"/>
      <c r="C14" s="85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5989.32</v>
      </c>
      <c r="H14" s="27">
        <f t="shared" si="3"/>
        <v>15145.32</v>
      </c>
      <c r="I14" s="50">
        <f t="shared" si="4"/>
        <v>19069.32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v>998.22</v>
      </c>
    </row>
    <row r="15" ht="30.75" customHeight="1" spans="1:16">
      <c r="A15" s="21">
        <v>12</v>
      </c>
      <c r="B15" s="22"/>
      <c r="C15" s="29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1996.44</v>
      </c>
      <c r="H15" s="27">
        <f t="shared" si="3"/>
        <v>5048.44</v>
      </c>
      <c r="I15" s="50">
        <f t="shared" si="4"/>
        <v>6356.44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v>998.22</v>
      </c>
    </row>
    <row r="16" ht="30.75" customHeight="1" spans="1:16">
      <c r="A16" s="21">
        <v>13</v>
      </c>
      <c r="B16" s="22"/>
      <c r="C16" s="29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2994.66</v>
      </c>
      <c r="H16" s="27">
        <f t="shared" si="3"/>
        <v>7572.66</v>
      </c>
      <c r="I16" s="50">
        <f t="shared" si="4"/>
        <v>9534.66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v>998.22</v>
      </c>
    </row>
    <row r="17" ht="30.75" customHeight="1" spans="1:16">
      <c r="A17" s="21">
        <v>14</v>
      </c>
      <c r="B17" s="22"/>
      <c r="C17" s="29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10980.42</v>
      </c>
      <c r="H17" s="27">
        <f t="shared" si="3"/>
        <v>27766.42</v>
      </c>
      <c r="I17" s="50">
        <f t="shared" si="4"/>
        <v>34960.42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v>998.22</v>
      </c>
    </row>
    <row r="18" ht="30.75" customHeight="1" spans="1:16">
      <c r="A18" s="21">
        <v>15</v>
      </c>
      <c r="B18" s="22"/>
      <c r="C18" s="29" t="s">
        <v>60</v>
      </c>
      <c r="D18" s="22">
        <v>3</v>
      </c>
      <c r="E18" s="25">
        <f t="shared" si="0"/>
        <v>1962</v>
      </c>
      <c r="F18" s="26">
        <f t="shared" si="1"/>
        <v>4578</v>
      </c>
      <c r="G18" s="27">
        <f t="shared" si="2"/>
        <v>2994.66</v>
      </c>
      <c r="H18" s="27">
        <f t="shared" si="3"/>
        <v>7572.66</v>
      </c>
      <c r="I18" s="50">
        <f t="shared" si="4"/>
        <v>9534.66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v>998.22</v>
      </c>
    </row>
    <row r="19" ht="30.75" customHeight="1" spans="1:16">
      <c r="A19" s="21">
        <v>16</v>
      </c>
      <c r="B19" s="22"/>
      <c r="C19" s="29" t="s">
        <v>61</v>
      </c>
      <c r="D19" s="22">
        <v>4</v>
      </c>
      <c r="E19" s="25">
        <f t="shared" si="0"/>
        <v>2616</v>
      </c>
      <c r="F19" s="26">
        <f t="shared" si="1"/>
        <v>6104</v>
      </c>
      <c r="G19" s="27">
        <f t="shared" si="2"/>
        <v>3992.88</v>
      </c>
      <c r="H19" s="27">
        <f t="shared" si="3"/>
        <v>10096.88</v>
      </c>
      <c r="I19" s="50">
        <f t="shared" si="4"/>
        <v>12712.88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v>998.22</v>
      </c>
    </row>
    <row r="20" ht="30.75" customHeight="1" spans="1:16">
      <c r="A20" s="21">
        <v>17</v>
      </c>
      <c r="B20" s="22"/>
      <c r="C20" s="29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998.22</v>
      </c>
      <c r="H20" s="27">
        <f t="shared" si="3"/>
        <v>2524.22</v>
      </c>
      <c r="I20" s="50">
        <f t="shared" si="4"/>
        <v>3178.22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v>998.22</v>
      </c>
    </row>
    <row r="21" ht="30.75" customHeight="1" spans="1:16">
      <c r="A21" s="21">
        <v>18</v>
      </c>
      <c r="B21" s="22"/>
      <c r="C21" s="29" t="s">
        <v>67</v>
      </c>
      <c r="D21" s="22">
        <v>2</v>
      </c>
      <c r="E21" s="25">
        <f t="shared" si="0"/>
        <v>1308</v>
      </c>
      <c r="F21" s="26">
        <f t="shared" si="1"/>
        <v>3052</v>
      </c>
      <c r="G21" s="27">
        <f t="shared" si="2"/>
        <v>1996.44</v>
      </c>
      <c r="H21" s="27">
        <f t="shared" si="3"/>
        <v>5048.44</v>
      </c>
      <c r="I21" s="50">
        <f t="shared" si="4"/>
        <v>6356.44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v>998.22</v>
      </c>
    </row>
    <row r="22" ht="30.75" customHeight="1" spans="1:16">
      <c r="A22" s="21">
        <v>19</v>
      </c>
      <c r="B22" s="22"/>
      <c r="C22" s="29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998.22</v>
      </c>
      <c r="H22" s="27">
        <f t="shared" si="3"/>
        <v>2524.22</v>
      </c>
      <c r="I22" s="50">
        <f t="shared" si="4"/>
        <v>3178.22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v>998.22</v>
      </c>
    </row>
    <row r="23" ht="30.75" customHeight="1" spans="1:16">
      <c r="A23" s="21">
        <v>20</v>
      </c>
      <c r="B23" s="22"/>
      <c r="C23" s="29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3992.88</v>
      </c>
      <c r="H23" s="27">
        <f t="shared" si="3"/>
        <v>10096.88</v>
      </c>
      <c r="I23" s="50">
        <f t="shared" si="4"/>
        <v>12712.88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v>998.22</v>
      </c>
    </row>
    <row r="24" ht="30.75" customHeight="1" spans="1:16">
      <c r="A24" s="21">
        <v>21</v>
      </c>
      <c r="B24" s="22"/>
      <c r="C24" s="29" t="s">
        <v>83</v>
      </c>
      <c r="D24" s="22">
        <v>1</v>
      </c>
      <c r="E24" s="25">
        <f t="shared" ref="E24" si="7">ROUND(D24*N24,2)</f>
        <v>654</v>
      </c>
      <c r="F24" s="26">
        <f t="shared" ref="F24" si="8">ROUND(D24*O24,2)</f>
        <v>1526</v>
      </c>
      <c r="G24" s="27">
        <f t="shared" ref="G24" si="9">ROUND(D24*P24,2)</f>
        <v>998.22</v>
      </c>
      <c r="H24" s="27">
        <f t="shared" ref="H24" si="10">ROUND(F24+G24,2)</f>
        <v>2524.22</v>
      </c>
      <c r="I24" s="50">
        <f t="shared" ref="I24" si="11">ROUND(H24+E24,2)</f>
        <v>3178.22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v>998.22</v>
      </c>
    </row>
    <row r="25" ht="30.75" customHeight="1" spans="1:16">
      <c r="A25" s="21">
        <v>22</v>
      </c>
      <c r="B25" s="32" t="s">
        <v>44</v>
      </c>
      <c r="C25" s="29"/>
      <c r="D25" s="22">
        <f t="shared" ref="D25:I25" si="12">SUM(D4:D24)</f>
        <v>67</v>
      </c>
      <c r="E25" s="25">
        <f t="shared" si="12"/>
        <v>43818</v>
      </c>
      <c r="F25" s="26">
        <f t="shared" si="12"/>
        <v>102242</v>
      </c>
      <c r="G25" s="27">
        <f t="shared" si="12"/>
        <v>66880.74</v>
      </c>
      <c r="H25" s="27">
        <f t="shared" si="12"/>
        <v>169122.74</v>
      </c>
      <c r="I25" s="50">
        <f t="shared" si="12"/>
        <v>212940.74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v>998.22</v>
      </c>
    </row>
    <row r="26" ht="30.75" customHeight="1" spans="1:16">
      <c r="A26" s="21">
        <v>23</v>
      </c>
      <c r="B26" s="22" t="s">
        <v>70</v>
      </c>
      <c r="C26" s="29" t="s">
        <v>33</v>
      </c>
      <c r="D26" s="22">
        <v>1</v>
      </c>
      <c r="E26" s="25">
        <f>ROUND(D26*N26,2)</f>
        <v>654</v>
      </c>
      <c r="F26" s="26">
        <f>ROUND(D26*O26,2)</f>
        <v>1526</v>
      </c>
      <c r="G26" s="27">
        <f>ROUND(D26*P26,2)</f>
        <v>998.22</v>
      </c>
      <c r="H26" s="27">
        <f t="shared" ref="H26:H34" si="13">ROUND(F26+G26,2)</f>
        <v>2524.22</v>
      </c>
      <c r="I26" s="50">
        <f t="shared" ref="I26:I34" si="14">ROUND(H26+E26,2)</f>
        <v>3178.22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v>998.22</v>
      </c>
    </row>
    <row r="27" ht="30.75" customHeight="1" spans="1:16">
      <c r="A27" s="21">
        <v>24</v>
      </c>
      <c r="B27" s="22"/>
      <c r="C27" s="29" t="s">
        <v>69</v>
      </c>
      <c r="D27" s="22">
        <v>1</v>
      </c>
      <c r="E27" s="25">
        <f t="shared" ref="E27:E34" si="15">ROUND(D27*N27,2)</f>
        <v>654</v>
      </c>
      <c r="F27" s="26">
        <f t="shared" ref="F27:F34" si="16">ROUND(D27*O27,2)</f>
        <v>1526</v>
      </c>
      <c r="G27" s="27">
        <f t="shared" ref="G27:G34" si="17">ROUND(D27*P27,2)</f>
        <v>998.22</v>
      </c>
      <c r="H27" s="27">
        <f t="shared" si="13"/>
        <v>2524.22</v>
      </c>
      <c r="I27" s="50">
        <f t="shared" si="14"/>
        <v>3178.22</v>
      </c>
      <c r="J27" s="21"/>
      <c r="K27" s="77"/>
      <c r="L27" s="55"/>
      <c r="M27" s="55"/>
      <c r="N27" s="53">
        <f t="shared" si="5"/>
        <v>654</v>
      </c>
      <c r="O27" s="53">
        <f t="shared" si="6"/>
        <v>1526</v>
      </c>
      <c r="P27" s="53">
        <v>998.22</v>
      </c>
    </row>
    <row r="28" ht="30.75" customHeight="1" spans="1:16">
      <c r="A28" s="21">
        <v>25</v>
      </c>
      <c r="B28" s="22"/>
      <c r="C28" s="29" t="s">
        <v>75</v>
      </c>
      <c r="D28" s="22">
        <v>4</v>
      </c>
      <c r="E28" s="25">
        <f t="shared" si="15"/>
        <v>2616</v>
      </c>
      <c r="F28" s="26">
        <f t="shared" si="16"/>
        <v>6104</v>
      </c>
      <c r="G28" s="27">
        <f t="shared" si="17"/>
        <v>3992.88</v>
      </c>
      <c r="H28" s="27">
        <f t="shared" si="13"/>
        <v>10096.88</v>
      </c>
      <c r="I28" s="50">
        <f t="shared" si="14"/>
        <v>12712.88</v>
      </c>
      <c r="J28" s="21"/>
      <c r="K28" s="77"/>
      <c r="L28" s="55"/>
      <c r="M28" s="55"/>
      <c r="N28" s="53">
        <f t="shared" si="5"/>
        <v>654</v>
      </c>
      <c r="O28" s="53">
        <f t="shared" si="6"/>
        <v>1526</v>
      </c>
      <c r="P28" s="53">
        <v>998.22</v>
      </c>
    </row>
    <row r="29" ht="30.75" customHeight="1" spans="1:16">
      <c r="A29" s="21">
        <v>26</v>
      </c>
      <c r="B29" s="22"/>
      <c r="C29" s="29" t="s">
        <v>76</v>
      </c>
      <c r="D29" s="22">
        <v>2</v>
      </c>
      <c r="E29" s="25">
        <f t="shared" si="15"/>
        <v>1308</v>
      </c>
      <c r="F29" s="26">
        <f t="shared" si="16"/>
        <v>3052</v>
      </c>
      <c r="G29" s="27">
        <f t="shared" si="17"/>
        <v>1996.44</v>
      </c>
      <c r="H29" s="27">
        <f t="shared" si="13"/>
        <v>5048.44</v>
      </c>
      <c r="I29" s="50">
        <f t="shared" si="14"/>
        <v>6356.44</v>
      </c>
      <c r="J29" s="21"/>
      <c r="K29" s="77"/>
      <c r="L29" s="52"/>
      <c r="M29" s="55"/>
      <c r="N29" s="53">
        <f t="shared" si="5"/>
        <v>654</v>
      </c>
      <c r="O29" s="53">
        <f t="shared" si="6"/>
        <v>1526</v>
      </c>
      <c r="P29" s="53">
        <v>998.22</v>
      </c>
    </row>
    <row r="30" ht="30.75" customHeight="1" spans="1:16">
      <c r="A30" s="21">
        <v>27</v>
      </c>
      <c r="B30" s="22"/>
      <c r="C30" s="29" t="s">
        <v>77</v>
      </c>
      <c r="D30" s="22">
        <v>3</v>
      </c>
      <c r="E30" s="25">
        <f t="shared" si="15"/>
        <v>1962</v>
      </c>
      <c r="F30" s="26">
        <f t="shared" si="16"/>
        <v>4578</v>
      </c>
      <c r="G30" s="27">
        <f t="shared" si="17"/>
        <v>2994.66</v>
      </c>
      <c r="H30" s="27">
        <f t="shared" si="13"/>
        <v>7572.66</v>
      </c>
      <c r="I30" s="50">
        <f t="shared" si="14"/>
        <v>9534.66</v>
      </c>
      <c r="J30" s="21"/>
      <c r="K30" s="77"/>
      <c r="L30" s="52"/>
      <c r="M30" s="55"/>
      <c r="N30" s="53">
        <f t="shared" si="5"/>
        <v>654</v>
      </c>
      <c r="O30" s="53">
        <f t="shared" si="6"/>
        <v>1526</v>
      </c>
      <c r="P30" s="53">
        <v>998.22</v>
      </c>
    </row>
    <row r="31" ht="30.75" customHeight="1" spans="1:16">
      <c r="A31" s="21">
        <v>28</v>
      </c>
      <c r="B31" s="22"/>
      <c r="C31" s="29" t="s">
        <v>60</v>
      </c>
      <c r="D31" s="22">
        <v>1</v>
      </c>
      <c r="E31" s="25">
        <f t="shared" si="15"/>
        <v>654</v>
      </c>
      <c r="F31" s="26">
        <f t="shared" si="16"/>
        <v>1526</v>
      </c>
      <c r="G31" s="27">
        <f t="shared" si="17"/>
        <v>998.22</v>
      </c>
      <c r="H31" s="27">
        <f t="shared" si="13"/>
        <v>2524.22</v>
      </c>
      <c r="I31" s="50">
        <f t="shared" si="14"/>
        <v>3178.22</v>
      </c>
      <c r="J31" s="21"/>
      <c r="K31" s="77"/>
      <c r="L31" s="52"/>
      <c r="M31" s="55"/>
      <c r="N31" s="53">
        <f t="shared" si="5"/>
        <v>654</v>
      </c>
      <c r="O31" s="53">
        <f t="shared" si="6"/>
        <v>1526</v>
      </c>
      <c r="P31" s="53">
        <v>998.22</v>
      </c>
    </row>
    <row r="32" ht="30.75" customHeight="1" spans="1:16">
      <c r="A32" s="21">
        <v>29</v>
      </c>
      <c r="B32" s="22"/>
      <c r="C32" s="29" t="s">
        <v>67</v>
      </c>
      <c r="D32" s="22">
        <v>1</v>
      </c>
      <c r="E32" s="25">
        <f t="shared" si="15"/>
        <v>654</v>
      </c>
      <c r="F32" s="26">
        <f t="shared" si="16"/>
        <v>1526</v>
      </c>
      <c r="G32" s="27">
        <f t="shared" si="17"/>
        <v>998.22</v>
      </c>
      <c r="H32" s="27">
        <f t="shared" si="13"/>
        <v>2524.22</v>
      </c>
      <c r="I32" s="50">
        <f t="shared" si="14"/>
        <v>3178.22</v>
      </c>
      <c r="J32" s="21"/>
      <c r="K32" s="77"/>
      <c r="L32" s="52"/>
      <c r="M32" s="55"/>
      <c r="N32" s="53">
        <f t="shared" si="5"/>
        <v>654</v>
      </c>
      <c r="O32" s="53">
        <f t="shared" si="6"/>
        <v>1526</v>
      </c>
      <c r="P32" s="53">
        <v>998.22</v>
      </c>
    </row>
    <row r="33" ht="30.75" customHeight="1" spans="1:16">
      <c r="A33" s="21">
        <v>30</v>
      </c>
      <c r="B33" s="22"/>
      <c r="C33" s="29" t="s">
        <v>34</v>
      </c>
      <c r="D33" s="22">
        <v>3</v>
      </c>
      <c r="E33" s="25">
        <f t="shared" si="15"/>
        <v>1962</v>
      </c>
      <c r="F33" s="26">
        <f t="shared" si="16"/>
        <v>4578</v>
      </c>
      <c r="G33" s="27">
        <f t="shared" si="17"/>
        <v>2994.66</v>
      </c>
      <c r="H33" s="27">
        <f t="shared" si="13"/>
        <v>7572.66</v>
      </c>
      <c r="I33" s="50">
        <f t="shared" si="14"/>
        <v>9534.66</v>
      </c>
      <c r="J33" s="21"/>
      <c r="K33" s="77"/>
      <c r="L33" s="52"/>
      <c r="M33" s="55"/>
      <c r="N33" s="53">
        <f t="shared" si="5"/>
        <v>654</v>
      </c>
      <c r="O33" s="53">
        <f t="shared" si="6"/>
        <v>1526</v>
      </c>
      <c r="P33" s="53">
        <v>998.22</v>
      </c>
    </row>
    <row r="34" ht="30.75" customHeight="1" spans="1:16">
      <c r="A34" s="21">
        <v>31</v>
      </c>
      <c r="B34" s="22"/>
      <c r="C34" s="29" t="s">
        <v>78</v>
      </c>
      <c r="D34" s="22">
        <v>9</v>
      </c>
      <c r="E34" s="25">
        <f t="shared" si="15"/>
        <v>5886</v>
      </c>
      <c r="F34" s="26">
        <f t="shared" si="16"/>
        <v>13734</v>
      </c>
      <c r="G34" s="27">
        <f t="shared" si="17"/>
        <v>8983.98</v>
      </c>
      <c r="H34" s="27">
        <f t="shared" si="13"/>
        <v>22717.98</v>
      </c>
      <c r="I34" s="50">
        <f t="shared" si="14"/>
        <v>28603.98</v>
      </c>
      <c r="J34" s="21"/>
      <c r="K34" s="77"/>
      <c r="L34" s="52"/>
      <c r="M34" s="55"/>
      <c r="N34" s="53">
        <f t="shared" si="5"/>
        <v>654</v>
      </c>
      <c r="O34" s="53">
        <f t="shared" si="6"/>
        <v>1526</v>
      </c>
      <c r="P34" s="53">
        <v>998.22</v>
      </c>
    </row>
    <row r="35" ht="30.75" customHeight="1" spans="1:16">
      <c r="A35" s="21">
        <v>32</v>
      </c>
      <c r="B35" s="22"/>
      <c r="C35" s="29" t="s">
        <v>84</v>
      </c>
      <c r="D35" s="22">
        <v>1</v>
      </c>
      <c r="E35" s="25">
        <f t="shared" ref="E35:E36" si="18">ROUND(D35*N35,2)</f>
        <v>654</v>
      </c>
      <c r="F35" s="26">
        <f t="shared" ref="F35:F36" si="19">ROUND(D35*O35,2)</f>
        <v>1526</v>
      </c>
      <c r="G35" s="27">
        <f t="shared" ref="G35:G36" si="20">ROUND(D35*P35,2)</f>
        <v>998.22</v>
      </c>
      <c r="H35" s="27">
        <f t="shared" ref="H35:H36" si="21">ROUND(F35+G35,2)</f>
        <v>2524.22</v>
      </c>
      <c r="I35" s="50">
        <f t="shared" ref="I35:I36" si="22">ROUND(H35+E35,2)</f>
        <v>3178.22</v>
      </c>
      <c r="J35" s="21"/>
      <c r="K35" s="78"/>
      <c r="L35" s="57"/>
      <c r="M35" s="57"/>
      <c r="N35" s="53">
        <f t="shared" si="5"/>
        <v>654</v>
      </c>
      <c r="O35" s="53">
        <f t="shared" si="6"/>
        <v>1526</v>
      </c>
      <c r="P35" s="53">
        <v>998.22</v>
      </c>
    </row>
    <row r="36" ht="30.75" customHeight="1" spans="1:16">
      <c r="A36" s="21">
        <v>33</v>
      </c>
      <c r="B36" s="22"/>
      <c r="C36" s="29" t="s">
        <v>85</v>
      </c>
      <c r="D36" s="22">
        <v>3</v>
      </c>
      <c r="E36" s="25">
        <f t="shared" si="18"/>
        <v>1962</v>
      </c>
      <c r="F36" s="26">
        <f t="shared" si="19"/>
        <v>4578</v>
      </c>
      <c r="G36" s="27">
        <f t="shared" si="20"/>
        <v>2994.66</v>
      </c>
      <c r="H36" s="27">
        <f t="shared" si="21"/>
        <v>7572.66</v>
      </c>
      <c r="I36" s="50">
        <f t="shared" si="22"/>
        <v>9534.66</v>
      </c>
      <c r="J36" s="21"/>
      <c r="K36" s="77"/>
      <c r="L36" s="55"/>
      <c r="M36" s="55"/>
      <c r="N36" s="53">
        <f t="shared" si="5"/>
        <v>654</v>
      </c>
      <c r="O36" s="53">
        <f t="shared" si="6"/>
        <v>1526</v>
      </c>
      <c r="P36" s="53">
        <v>998.22</v>
      </c>
    </row>
    <row r="37" ht="30.75" customHeight="1" spans="1:16">
      <c r="A37" s="21">
        <v>34</v>
      </c>
      <c r="B37" s="32" t="s">
        <v>44</v>
      </c>
      <c r="C37" s="29"/>
      <c r="D37" s="22">
        <f t="shared" ref="D37:I37" si="23">SUM(D26:D36)</f>
        <v>29</v>
      </c>
      <c r="E37" s="25">
        <f t="shared" si="23"/>
        <v>18966</v>
      </c>
      <c r="F37" s="26">
        <f t="shared" si="23"/>
        <v>44254</v>
      </c>
      <c r="G37" s="27">
        <f t="shared" si="23"/>
        <v>28948.38</v>
      </c>
      <c r="H37" s="27">
        <f t="shared" si="23"/>
        <v>73202.38</v>
      </c>
      <c r="I37" s="50">
        <f t="shared" si="23"/>
        <v>92168.38</v>
      </c>
      <c r="J37" s="21"/>
      <c r="K37" s="79"/>
      <c r="L37" s="58"/>
      <c r="M37" s="55"/>
      <c r="N37" s="53">
        <f t="shared" si="5"/>
        <v>654</v>
      </c>
      <c r="O37" s="53">
        <f t="shared" si="6"/>
        <v>1526</v>
      </c>
      <c r="P37" s="53">
        <v>998.22</v>
      </c>
    </row>
    <row r="38" ht="30.75" customHeight="1" spans="1:16">
      <c r="A38" s="21">
        <v>35</v>
      </c>
      <c r="B38" s="32" t="s">
        <v>12</v>
      </c>
      <c r="C38" s="29"/>
      <c r="D38" s="22">
        <v>1</v>
      </c>
      <c r="E38" s="25">
        <f>ROUND(D38*N38,2)</f>
        <v>654</v>
      </c>
      <c r="F38" s="26">
        <f>ROUND(D38*O38,2)</f>
        <v>1526</v>
      </c>
      <c r="G38" s="27">
        <f>ROUND(D38*P38,2)</f>
        <v>990.36</v>
      </c>
      <c r="H38" s="27">
        <f t="shared" si="3"/>
        <v>2516.36</v>
      </c>
      <c r="I38" s="50">
        <f t="shared" si="4"/>
        <v>3170.36</v>
      </c>
      <c r="J38" s="21"/>
      <c r="K38" s="77"/>
      <c r="L38" s="55"/>
      <c r="M38" s="55"/>
      <c r="N38" s="53">
        <f t="shared" si="5"/>
        <v>654</v>
      </c>
      <c r="O38" s="53">
        <f t="shared" si="6"/>
        <v>1526</v>
      </c>
      <c r="P38" s="53">
        <v>990.36</v>
      </c>
    </row>
    <row r="39" ht="30.75" customHeight="1" spans="1:19">
      <c r="A39" s="71" t="s">
        <v>15</v>
      </c>
      <c r="B39" s="72"/>
      <c r="C39" s="73"/>
      <c r="D39" s="21">
        <f>D38+D37+D25</f>
        <v>97</v>
      </c>
      <c r="E39" s="25">
        <f>E38+E37+E25</f>
        <v>63438</v>
      </c>
      <c r="F39" s="26">
        <f>F38+F25+F37</f>
        <v>148022</v>
      </c>
      <c r="G39" s="27">
        <f>G38+G37+G25</f>
        <v>96819.48</v>
      </c>
      <c r="H39" s="27">
        <f>H38+H25+H37</f>
        <v>244841.48</v>
      </c>
      <c r="I39" s="50">
        <f>I38+I37+I25</f>
        <v>308279.48</v>
      </c>
      <c r="J39" s="31"/>
      <c r="K39" s="53"/>
      <c r="L39" s="62">
        <f>I39</f>
        <v>308279.48</v>
      </c>
      <c r="M39" s="80"/>
      <c r="N39" s="53"/>
      <c r="O39" s="53"/>
      <c r="P39" s="53"/>
      <c r="R39" s="4"/>
      <c r="S39" s="65"/>
    </row>
    <row r="40" ht="72" customHeight="1" spans="1:16">
      <c r="A40" s="74" t="s">
        <v>86</v>
      </c>
      <c r="B40" s="75"/>
      <c r="C40" s="75"/>
      <c r="D40" s="75"/>
      <c r="E40" s="75"/>
      <c r="F40" s="75"/>
      <c r="G40" s="75"/>
      <c r="H40" s="75"/>
      <c r="I40" s="75"/>
      <c r="J40" s="81"/>
      <c r="K40" s="53"/>
      <c r="L40" s="80"/>
      <c r="M40" s="80"/>
      <c r="N40" s="53"/>
      <c r="O40" s="53"/>
      <c r="P40" s="53"/>
    </row>
    <row r="41" ht="72" customHeight="1" spans="1:16">
      <c r="A41" s="74" t="s">
        <v>46</v>
      </c>
      <c r="B41" s="76"/>
      <c r="C41" s="76"/>
      <c r="D41" s="76"/>
      <c r="E41" s="76"/>
      <c r="F41" s="76"/>
      <c r="G41" s="76"/>
      <c r="H41" s="76"/>
      <c r="I41" s="76"/>
      <c r="J41" s="82"/>
      <c r="K41" s="64"/>
      <c r="L41" s="63"/>
      <c r="M41" s="63"/>
      <c r="N41" s="83"/>
      <c r="O41" s="64"/>
      <c r="P41" s="64"/>
    </row>
    <row r="42" ht="72" customHeight="1" spans="1:16">
      <c r="A42" s="74" t="s">
        <v>47</v>
      </c>
      <c r="B42" s="75"/>
      <c r="C42" s="75"/>
      <c r="D42" s="75"/>
      <c r="E42" s="75"/>
      <c r="F42" s="75"/>
      <c r="G42" s="75"/>
      <c r="H42" s="75"/>
      <c r="I42" s="75"/>
      <c r="J42" s="81"/>
      <c r="K42" s="64"/>
      <c r="L42" s="63"/>
      <c r="M42" s="63"/>
      <c r="N42" s="83"/>
      <c r="O42" s="64"/>
      <c r="P42" s="64"/>
    </row>
    <row r="43" ht="72" customHeight="1" spans="1:16">
      <c r="A43" s="74" t="s">
        <v>48</v>
      </c>
      <c r="B43" s="75"/>
      <c r="C43" s="75"/>
      <c r="D43" s="75"/>
      <c r="E43" s="75"/>
      <c r="F43" s="75"/>
      <c r="G43" s="75"/>
      <c r="H43" s="75"/>
      <c r="I43" s="75"/>
      <c r="J43" s="81"/>
      <c r="K43" s="64"/>
      <c r="L43" s="63"/>
      <c r="M43" s="63"/>
      <c r="N43" s="83"/>
      <c r="O43" s="64"/>
      <c r="P43" s="64"/>
    </row>
    <row r="44" ht="72" customHeight="1" spans="1:16">
      <c r="A44" s="74" t="s">
        <v>49</v>
      </c>
      <c r="B44" s="75"/>
      <c r="C44" s="75"/>
      <c r="D44" s="75"/>
      <c r="E44" s="75"/>
      <c r="F44" s="75"/>
      <c r="G44" s="75"/>
      <c r="H44" s="75"/>
      <c r="I44" s="75"/>
      <c r="J44" s="81"/>
      <c r="K44" s="64"/>
      <c r="L44" s="63"/>
      <c r="M44" s="63"/>
      <c r="N44" s="83"/>
      <c r="O44" s="64"/>
      <c r="P44" s="64"/>
    </row>
  </sheetData>
  <mergeCells count="20">
    <mergeCell ref="A1:J1"/>
    <mergeCell ref="E2:F2"/>
    <mergeCell ref="B25:C25"/>
    <mergeCell ref="B37:C37"/>
    <mergeCell ref="B38:C38"/>
    <mergeCell ref="A39:C39"/>
    <mergeCell ref="A40:J40"/>
    <mergeCell ref="A41:J41"/>
    <mergeCell ref="A42:J42"/>
    <mergeCell ref="A43:J43"/>
    <mergeCell ref="A44:J44"/>
    <mergeCell ref="A2:A3"/>
    <mergeCell ref="B2:B3"/>
    <mergeCell ref="B4:B24"/>
    <mergeCell ref="B26:B36"/>
    <mergeCell ref="C2:C3"/>
    <mergeCell ref="D2:D3"/>
    <mergeCell ref="H2:H3"/>
    <mergeCell ref="I2:I3"/>
    <mergeCell ref="J2:J3"/>
  </mergeCells>
  <conditionalFormatting sqref="L29:L34">
    <cfRule type="duplicateValues" dxfId="0" priority="1"/>
  </conditionalFormatting>
  <pageMargins left="0.7" right="0.7" top="0.75" bottom="0.75" header="0.3" footer="0.3"/>
  <pageSetup paperSize="9" scale="89" orientation="portrait"/>
  <headerFooter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opLeftCell="A28" workbookViewId="0">
      <selection activeCell="I38" sqref="I38"/>
    </sheetView>
  </sheetViews>
  <sheetFormatPr defaultColWidth="9" defaultRowHeight="13.5"/>
  <cols>
    <col min="1" max="1" width="3.875" customWidth="1"/>
    <col min="2" max="2" width="13.5" customWidth="1"/>
    <col min="3" max="3" width="11.125" customWidth="1"/>
    <col min="4" max="4" width="4.5" customWidth="1"/>
    <col min="5" max="5" width="11.375" style="3" customWidth="1"/>
    <col min="6" max="6" width="11.375" style="4" customWidth="1"/>
    <col min="7" max="7" width="12.125" style="5" customWidth="1"/>
    <col min="8" max="9" width="11.75" style="5" customWidth="1"/>
    <col min="10" max="10" width="7" style="5" customWidth="1"/>
    <col min="11" max="11" width="11.625" customWidth="1"/>
    <col min="12" max="12" width="29.75" style="7" customWidth="1"/>
    <col min="13" max="13" width="11.625" style="8" customWidth="1"/>
    <col min="14" max="14" width="11.875" style="3" customWidth="1"/>
    <col min="15" max="15" width="11" style="3" customWidth="1"/>
    <col min="16" max="16" width="10" style="3" customWidth="1"/>
    <col min="18" max="18" width="10.5" customWidth="1"/>
    <col min="19" max="19" width="11.625" customWidth="1"/>
    <col min="20" max="21" width="10.5" customWidth="1"/>
  </cols>
  <sheetData>
    <row r="1" ht="73.5" customHeight="1" spans="1:16">
      <c r="A1" s="9" t="s">
        <v>87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36.75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36.7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30" customHeight="1" spans="1:16">
      <c r="A4" s="21">
        <v>1</v>
      </c>
      <c r="B4" s="22" t="s">
        <v>32</v>
      </c>
      <c r="C4" s="29" t="s">
        <v>33</v>
      </c>
      <c r="D4" s="22">
        <v>8</v>
      </c>
      <c r="E4" s="25">
        <f t="shared" ref="E4:E24" si="0">ROUND(D4*N4,2)</f>
        <v>5232</v>
      </c>
      <c r="F4" s="26">
        <f t="shared" ref="F4:F24" si="1">ROUND(D4*O4,2)</f>
        <v>12208</v>
      </c>
      <c r="G4" s="27">
        <f t="shared" ref="G4:G24" si="2">ROUND(D4*P4,2)</f>
        <v>7985.76</v>
      </c>
      <c r="H4" s="27">
        <f>ROUND(F4+G4,2)</f>
        <v>20193.76</v>
      </c>
      <c r="I4" s="50">
        <f>ROUND(H4+E4,2)</f>
        <v>25425.76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v>998.22</v>
      </c>
    </row>
    <row r="5" ht="30" customHeight="1" spans="1:16">
      <c r="A5" s="21">
        <v>2</v>
      </c>
      <c r="B5" s="22"/>
      <c r="C5" s="86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1996.44</v>
      </c>
      <c r="H5" s="27">
        <f t="shared" ref="H5:H38" si="3">ROUND(F5+G5,2)</f>
        <v>5048.44</v>
      </c>
      <c r="I5" s="50">
        <f t="shared" ref="I5:I38" si="4">ROUND(H5+E5,2)</f>
        <v>6356.44</v>
      </c>
      <c r="J5" s="21"/>
      <c r="K5" s="77"/>
      <c r="L5" s="52"/>
      <c r="M5" s="52"/>
      <c r="N5" s="53">
        <f t="shared" ref="N5:N38" si="5">ROUND(2180*30%,2)</f>
        <v>654</v>
      </c>
      <c r="O5" s="53">
        <f t="shared" ref="O5:O38" si="6">ROUND(2180*70%,2)</f>
        <v>1526</v>
      </c>
      <c r="P5" s="53">
        <v>998.22</v>
      </c>
    </row>
    <row r="6" ht="30" customHeight="1" spans="1:16">
      <c r="A6" s="21">
        <v>3</v>
      </c>
      <c r="B6" s="22"/>
      <c r="C6" s="84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998.22</v>
      </c>
      <c r="H6" s="27">
        <f t="shared" si="3"/>
        <v>2524.22</v>
      </c>
      <c r="I6" s="50">
        <f t="shared" si="4"/>
        <v>3178.22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v>998.22</v>
      </c>
    </row>
    <row r="7" ht="30" customHeight="1" spans="1:16">
      <c r="A7" s="21">
        <v>4</v>
      </c>
      <c r="B7" s="22"/>
      <c r="C7" s="29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1996.44</v>
      </c>
      <c r="H7" s="27">
        <f t="shared" si="3"/>
        <v>5048.44</v>
      </c>
      <c r="I7" s="50">
        <f t="shared" si="4"/>
        <v>6356.44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v>998.22</v>
      </c>
    </row>
    <row r="8" ht="30" customHeight="1" spans="1:16">
      <c r="A8" s="21">
        <v>5</v>
      </c>
      <c r="B8" s="22"/>
      <c r="C8" s="84" t="s">
        <v>37</v>
      </c>
      <c r="D8" s="22">
        <v>4</v>
      </c>
      <c r="E8" s="25">
        <f t="shared" si="0"/>
        <v>2616</v>
      </c>
      <c r="F8" s="26">
        <f t="shared" si="1"/>
        <v>6104</v>
      </c>
      <c r="G8" s="27">
        <f t="shared" si="2"/>
        <v>3992.88</v>
      </c>
      <c r="H8" s="27">
        <f t="shared" si="3"/>
        <v>10096.88</v>
      </c>
      <c r="I8" s="50">
        <f t="shared" si="4"/>
        <v>12712.88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v>998.22</v>
      </c>
    </row>
    <row r="9" ht="30" customHeight="1" spans="1:16">
      <c r="A9" s="21">
        <v>6</v>
      </c>
      <c r="B9" s="22"/>
      <c r="C9" s="29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3992.88</v>
      </c>
      <c r="H9" s="27">
        <f t="shared" si="3"/>
        <v>10096.88</v>
      </c>
      <c r="I9" s="50">
        <f t="shared" si="4"/>
        <v>12712.88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v>998.22</v>
      </c>
    </row>
    <row r="10" ht="30" customHeight="1" spans="1:16">
      <c r="A10" s="21">
        <v>7</v>
      </c>
      <c r="B10" s="22"/>
      <c r="C10" s="29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998.22</v>
      </c>
      <c r="H10" s="27">
        <f t="shared" si="3"/>
        <v>2524.22</v>
      </c>
      <c r="I10" s="50">
        <f t="shared" si="4"/>
        <v>3178.22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v>998.22</v>
      </c>
    </row>
    <row r="11" ht="30" customHeight="1" spans="1:16">
      <c r="A11" s="21">
        <v>8</v>
      </c>
      <c r="B11" s="22"/>
      <c r="C11" s="29" t="s">
        <v>40</v>
      </c>
      <c r="D11" s="22">
        <v>2</v>
      </c>
      <c r="E11" s="25">
        <f t="shared" si="0"/>
        <v>1308</v>
      </c>
      <c r="F11" s="26">
        <f t="shared" si="1"/>
        <v>3052</v>
      </c>
      <c r="G11" s="27">
        <f t="shared" si="2"/>
        <v>1996.44</v>
      </c>
      <c r="H11" s="27">
        <f t="shared" si="3"/>
        <v>5048.44</v>
      </c>
      <c r="I11" s="50">
        <f t="shared" si="4"/>
        <v>6356.44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v>998.22</v>
      </c>
    </row>
    <row r="12" ht="30" customHeight="1" spans="1:16">
      <c r="A12" s="21">
        <v>9</v>
      </c>
      <c r="B12" s="22"/>
      <c r="C12" s="29" t="s">
        <v>41</v>
      </c>
      <c r="D12" s="22">
        <v>4</v>
      </c>
      <c r="E12" s="25">
        <f t="shared" si="0"/>
        <v>2616</v>
      </c>
      <c r="F12" s="26">
        <f t="shared" si="1"/>
        <v>6104</v>
      </c>
      <c r="G12" s="27">
        <f t="shared" si="2"/>
        <v>3992.88</v>
      </c>
      <c r="H12" s="27">
        <f t="shared" si="3"/>
        <v>10096.88</v>
      </c>
      <c r="I12" s="50">
        <f t="shared" si="4"/>
        <v>12712.88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v>998.22</v>
      </c>
    </row>
    <row r="13" ht="30" customHeight="1" spans="1:16">
      <c r="A13" s="21">
        <v>10</v>
      </c>
      <c r="B13" s="22"/>
      <c r="C13" s="29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1996.44</v>
      </c>
      <c r="H13" s="27">
        <f t="shared" si="3"/>
        <v>5048.44</v>
      </c>
      <c r="I13" s="50">
        <f t="shared" si="4"/>
        <v>6356.44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v>998.22</v>
      </c>
    </row>
    <row r="14" ht="30" customHeight="1" spans="1:16">
      <c r="A14" s="21">
        <v>11</v>
      </c>
      <c r="B14" s="22"/>
      <c r="C14" s="85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5989.32</v>
      </c>
      <c r="H14" s="27">
        <f t="shared" si="3"/>
        <v>15145.32</v>
      </c>
      <c r="I14" s="50">
        <f t="shared" si="4"/>
        <v>19069.32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v>998.22</v>
      </c>
    </row>
    <row r="15" ht="30" customHeight="1" spans="1:16">
      <c r="A15" s="21">
        <v>12</v>
      </c>
      <c r="B15" s="22"/>
      <c r="C15" s="29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1996.44</v>
      </c>
      <c r="H15" s="27">
        <f t="shared" si="3"/>
        <v>5048.44</v>
      </c>
      <c r="I15" s="50">
        <f t="shared" si="4"/>
        <v>6356.44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v>998.22</v>
      </c>
    </row>
    <row r="16" ht="30" customHeight="1" spans="1:16">
      <c r="A16" s="21">
        <v>13</v>
      </c>
      <c r="B16" s="22"/>
      <c r="C16" s="29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2994.66</v>
      </c>
      <c r="H16" s="27">
        <f t="shared" si="3"/>
        <v>7572.66</v>
      </c>
      <c r="I16" s="50">
        <f t="shared" si="4"/>
        <v>9534.66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v>998.22</v>
      </c>
    </row>
    <row r="17" ht="30" customHeight="1" spans="1:16">
      <c r="A17" s="21">
        <v>14</v>
      </c>
      <c r="B17" s="22"/>
      <c r="C17" s="29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10980.42</v>
      </c>
      <c r="H17" s="27">
        <f t="shared" si="3"/>
        <v>27766.42</v>
      </c>
      <c r="I17" s="50">
        <f t="shared" si="4"/>
        <v>34960.42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v>998.22</v>
      </c>
    </row>
    <row r="18" ht="30" customHeight="1" spans="1:16">
      <c r="A18" s="21">
        <v>15</v>
      </c>
      <c r="B18" s="22"/>
      <c r="C18" s="29" t="s">
        <v>60</v>
      </c>
      <c r="D18" s="22">
        <v>3</v>
      </c>
      <c r="E18" s="25">
        <f t="shared" si="0"/>
        <v>1962</v>
      </c>
      <c r="F18" s="26">
        <f t="shared" si="1"/>
        <v>4578</v>
      </c>
      <c r="G18" s="27">
        <f t="shared" si="2"/>
        <v>2994.66</v>
      </c>
      <c r="H18" s="27">
        <f t="shared" si="3"/>
        <v>7572.66</v>
      </c>
      <c r="I18" s="50">
        <f t="shared" si="4"/>
        <v>9534.66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v>998.22</v>
      </c>
    </row>
    <row r="19" ht="30" customHeight="1" spans="1:16">
      <c r="A19" s="21">
        <v>16</v>
      </c>
      <c r="B19" s="22"/>
      <c r="C19" s="29" t="s">
        <v>61</v>
      </c>
      <c r="D19" s="22">
        <v>4</v>
      </c>
      <c r="E19" s="25">
        <f t="shared" si="0"/>
        <v>2616</v>
      </c>
      <c r="F19" s="26">
        <f t="shared" si="1"/>
        <v>6104</v>
      </c>
      <c r="G19" s="27">
        <f t="shared" si="2"/>
        <v>3992.88</v>
      </c>
      <c r="H19" s="27">
        <f t="shared" si="3"/>
        <v>10096.88</v>
      </c>
      <c r="I19" s="50">
        <f t="shared" si="4"/>
        <v>12712.88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v>998.22</v>
      </c>
    </row>
    <row r="20" ht="30" customHeight="1" spans="1:16">
      <c r="A20" s="21">
        <v>17</v>
      </c>
      <c r="B20" s="22"/>
      <c r="C20" s="29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998.22</v>
      </c>
      <c r="H20" s="27">
        <f t="shared" si="3"/>
        <v>2524.22</v>
      </c>
      <c r="I20" s="50">
        <f t="shared" si="4"/>
        <v>3178.22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v>998.22</v>
      </c>
    </row>
    <row r="21" ht="30" customHeight="1" spans="1:16">
      <c r="A21" s="21">
        <v>18</v>
      </c>
      <c r="B21" s="22"/>
      <c r="C21" s="29" t="s">
        <v>67</v>
      </c>
      <c r="D21" s="22">
        <v>2</v>
      </c>
      <c r="E21" s="25">
        <f t="shared" si="0"/>
        <v>1308</v>
      </c>
      <c r="F21" s="26">
        <f t="shared" si="1"/>
        <v>3052</v>
      </c>
      <c r="G21" s="27">
        <f t="shared" si="2"/>
        <v>1996.44</v>
      </c>
      <c r="H21" s="27">
        <f t="shared" si="3"/>
        <v>5048.44</v>
      </c>
      <c r="I21" s="50">
        <f t="shared" si="4"/>
        <v>6356.44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v>998.22</v>
      </c>
    </row>
    <row r="22" ht="30" customHeight="1" spans="1:16">
      <c r="A22" s="21">
        <v>19</v>
      </c>
      <c r="B22" s="22"/>
      <c r="C22" s="29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998.22</v>
      </c>
      <c r="H22" s="27">
        <f t="shared" si="3"/>
        <v>2524.22</v>
      </c>
      <c r="I22" s="50">
        <f t="shared" si="4"/>
        <v>3178.22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v>998.22</v>
      </c>
    </row>
    <row r="23" ht="30" customHeight="1" spans="1:16">
      <c r="A23" s="21">
        <v>20</v>
      </c>
      <c r="B23" s="22"/>
      <c r="C23" s="29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3992.88</v>
      </c>
      <c r="H23" s="27">
        <f t="shared" si="3"/>
        <v>10096.88</v>
      </c>
      <c r="I23" s="50">
        <f t="shared" si="4"/>
        <v>12712.88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v>998.22</v>
      </c>
    </row>
    <row r="24" ht="30" customHeight="1" spans="1:16">
      <c r="A24" s="21">
        <v>21</v>
      </c>
      <c r="B24" s="22"/>
      <c r="C24" s="29" t="s">
        <v>83</v>
      </c>
      <c r="D24" s="22">
        <v>2</v>
      </c>
      <c r="E24" s="25">
        <f t="shared" si="0"/>
        <v>1308</v>
      </c>
      <c r="F24" s="26">
        <f t="shared" si="1"/>
        <v>3052</v>
      </c>
      <c r="G24" s="27">
        <f t="shared" si="2"/>
        <v>1996.44</v>
      </c>
      <c r="H24" s="27">
        <f t="shared" si="3"/>
        <v>5048.44</v>
      </c>
      <c r="I24" s="50">
        <f t="shared" si="4"/>
        <v>6356.44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v>998.22</v>
      </c>
    </row>
    <row r="25" ht="30" customHeight="1" spans="1:16">
      <c r="A25" s="21">
        <v>22</v>
      </c>
      <c r="B25" s="32" t="s">
        <v>44</v>
      </c>
      <c r="C25" s="29"/>
      <c r="D25" s="22">
        <f t="shared" ref="D25:I25" si="7">SUM(D4:D24)</f>
        <v>69</v>
      </c>
      <c r="E25" s="25">
        <f t="shared" si="7"/>
        <v>45126</v>
      </c>
      <c r="F25" s="26">
        <f t="shared" si="7"/>
        <v>105294</v>
      </c>
      <c r="G25" s="27">
        <f t="shared" si="7"/>
        <v>68877.18</v>
      </c>
      <c r="H25" s="27">
        <f t="shared" si="7"/>
        <v>174171.18</v>
      </c>
      <c r="I25" s="50">
        <f t="shared" si="7"/>
        <v>219297.18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v>998.22</v>
      </c>
    </row>
    <row r="26" ht="30" customHeight="1" spans="1:16">
      <c r="A26" s="21">
        <v>23</v>
      </c>
      <c r="B26" s="22" t="s">
        <v>70</v>
      </c>
      <c r="C26" s="29" t="s">
        <v>33</v>
      </c>
      <c r="D26" s="22">
        <v>2</v>
      </c>
      <c r="E26" s="25">
        <f>ROUND(D26*N26,2)</f>
        <v>1308</v>
      </c>
      <c r="F26" s="26">
        <f>ROUND(D26*O26,2)</f>
        <v>3052</v>
      </c>
      <c r="G26" s="27">
        <f>ROUND(D26*P26,2)</f>
        <v>1996.44</v>
      </c>
      <c r="H26" s="27">
        <f t="shared" ref="H26:H36" si="8">ROUND(F26+G26,2)</f>
        <v>5048.44</v>
      </c>
      <c r="I26" s="50">
        <f t="shared" ref="I26:I36" si="9">ROUND(H26+E26,2)</f>
        <v>6356.44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v>998.22</v>
      </c>
    </row>
    <row r="27" ht="30" customHeight="1" spans="1:16">
      <c r="A27" s="21">
        <v>24</v>
      </c>
      <c r="B27" s="22"/>
      <c r="C27" s="29" t="s">
        <v>69</v>
      </c>
      <c r="D27" s="22">
        <v>1</v>
      </c>
      <c r="E27" s="25">
        <f t="shared" ref="E27:E36" si="10">ROUND(D27*N27,2)</f>
        <v>654</v>
      </c>
      <c r="F27" s="26">
        <f t="shared" ref="F27:F36" si="11">ROUND(D27*O27,2)</f>
        <v>1526</v>
      </c>
      <c r="G27" s="27">
        <f t="shared" ref="G27:G36" si="12">ROUND(D27*P27,2)</f>
        <v>998.22</v>
      </c>
      <c r="H27" s="27">
        <f t="shared" si="8"/>
        <v>2524.22</v>
      </c>
      <c r="I27" s="50">
        <f t="shared" si="9"/>
        <v>3178.22</v>
      </c>
      <c r="J27" s="21"/>
      <c r="K27" s="77"/>
      <c r="L27" s="55"/>
      <c r="M27" s="55"/>
      <c r="N27" s="53">
        <f t="shared" si="5"/>
        <v>654</v>
      </c>
      <c r="O27" s="53">
        <f t="shared" si="6"/>
        <v>1526</v>
      </c>
      <c r="P27" s="53">
        <v>998.22</v>
      </c>
    </row>
    <row r="28" ht="30" customHeight="1" spans="1:16">
      <c r="A28" s="21">
        <v>25</v>
      </c>
      <c r="B28" s="22"/>
      <c r="C28" s="29" t="s">
        <v>75</v>
      </c>
      <c r="D28" s="22">
        <v>4</v>
      </c>
      <c r="E28" s="25">
        <f t="shared" si="10"/>
        <v>2616</v>
      </c>
      <c r="F28" s="26">
        <f t="shared" si="11"/>
        <v>6104</v>
      </c>
      <c r="G28" s="27">
        <f t="shared" si="12"/>
        <v>3992.88</v>
      </c>
      <c r="H28" s="27">
        <f t="shared" si="8"/>
        <v>10096.88</v>
      </c>
      <c r="I28" s="50">
        <f t="shared" si="9"/>
        <v>12712.88</v>
      </c>
      <c r="J28" s="21"/>
      <c r="K28" s="77"/>
      <c r="L28" s="55"/>
      <c r="M28" s="55"/>
      <c r="N28" s="53">
        <f t="shared" si="5"/>
        <v>654</v>
      </c>
      <c r="O28" s="53">
        <f t="shared" si="6"/>
        <v>1526</v>
      </c>
      <c r="P28" s="53">
        <v>998.22</v>
      </c>
    </row>
    <row r="29" ht="30" customHeight="1" spans="1:16">
      <c r="A29" s="21">
        <v>26</v>
      </c>
      <c r="B29" s="22"/>
      <c r="C29" s="29" t="s">
        <v>76</v>
      </c>
      <c r="D29" s="22">
        <v>2</v>
      </c>
      <c r="E29" s="25">
        <f t="shared" si="10"/>
        <v>1308</v>
      </c>
      <c r="F29" s="26">
        <f t="shared" si="11"/>
        <v>3052</v>
      </c>
      <c r="G29" s="27">
        <f t="shared" si="12"/>
        <v>1996.44</v>
      </c>
      <c r="H29" s="27">
        <f t="shared" si="8"/>
        <v>5048.44</v>
      </c>
      <c r="I29" s="50">
        <f t="shared" si="9"/>
        <v>6356.44</v>
      </c>
      <c r="J29" s="21"/>
      <c r="K29" s="77"/>
      <c r="L29" s="55"/>
      <c r="M29" s="55"/>
      <c r="N29" s="53">
        <f t="shared" si="5"/>
        <v>654</v>
      </c>
      <c r="O29" s="53">
        <f t="shared" si="6"/>
        <v>1526</v>
      </c>
      <c r="P29" s="53">
        <v>998.22</v>
      </c>
    </row>
    <row r="30" ht="30" customHeight="1" spans="1:16">
      <c r="A30" s="21">
        <v>27</v>
      </c>
      <c r="B30" s="22"/>
      <c r="C30" s="29" t="s">
        <v>77</v>
      </c>
      <c r="D30" s="22">
        <v>4</v>
      </c>
      <c r="E30" s="25">
        <f t="shared" si="10"/>
        <v>2616</v>
      </c>
      <c r="F30" s="26">
        <f t="shared" si="11"/>
        <v>6104</v>
      </c>
      <c r="G30" s="27">
        <f t="shared" si="12"/>
        <v>3992.88</v>
      </c>
      <c r="H30" s="27">
        <f t="shared" si="8"/>
        <v>10096.88</v>
      </c>
      <c r="I30" s="50">
        <f t="shared" si="9"/>
        <v>12712.88</v>
      </c>
      <c r="J30" s="21"/>
      <c r="K30" s="77"/>
      <c r="L30" s="55"/>
      <c r="M30" s="55"/>
      <c r="N30" s="53">
        <f t="shared" si="5"/>
        <v>654</v>
      </c>
      <c r="O30" s="53">
        <f t="shared" si="6"/>
        <v>1526</v>
      </c>
      <c r="P30" s="53">
        <v>998.22</v>
      </c>
    </row>
    <row r="31" ht="30" customHeight="1" spans="1:16">
      <c r="A31" s="21">
        <v>28</v>
      </c>
      <c r="B31" s="22"/>
      <c r="C31" s="29" t="s">
        <v>60</v>
      </c>
      <c r="D31" s="22">
        <v>2</v>
      </c>
      <c r="E31" s="25">
        <f t="shared" si="10"/>
        <v>1308</v>
      </c>
      <c r="F31" s="26">
        <f t="shared" si="11"/>
        <v>3052</v>
      </c>
      <c r="G31" s="27">
        <f t="shared" si="12"/>
        <v>1996.44</v>
      </c>
      <c r="H31" s="27">
        <f t="shared" si="8"/>
        <v>5048.44</v>
      </c>
      <c r="I31" s="50">
        <f t="shared" si="9"/>
        <v>6356.44</v>
      </c>
      <c r="J31" s="21"/>
      <c r="K31" s="77"/>
      <c r="L31" s="55"/>
      <c r="M31" s="55"/>
      <c r="N31" s="53">
        <f t="shared" si="5"/>
        <v>654</v>
      </c>
      <c r="O31" s="53">
        <f t="shared" si="6"/>
        <v>1526</v>
      </c>
      <c r="P31" s="53">
        <v>998.22</v>
      </c>
    </row>
    <row r="32" ht="30" customHeight="1" spans="1:16">
      <c r="A32" s="21">
        <v>29</v>
      </c>
      <c r="B32" s="22"/>
      <c r="C32" s="29" t="s">
        <v>67</v>
      </c>
      <c r="D32" s="22">
        <v>1</v>
      </c>
      <c r="E32" s="25">
        <f t="shared" si="10"/>
        <v>654</v>
      </c>
      <c r="F32" s="26">
        <f t="shared" si="11"/>
        <v>1526</v>
      </c>
      <c r="G32" s="27">
        <f t="shared" si="12"/>
        <v>998.22</v>
      </c>
      <c r="H32" s="27">
        <f t="shared" si="8"/>
        <v>2524.22</v>
      </c>
      <c r="I32" s="50">
        <f t="shared" si="9"/>
        <v>3178.22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v>998.22</v>
      </c>
    </row>
    <row r="33" ht="30" customHeight="1" spans="1:16">
      <c r="A33" s="21">
        <v>30</v>
      </c>
      <c r="B33" s="22"/>
      <c r="C33" s="29" t="s">
        <v>34</v>
      </c>
      <c r="D33" s="22">
        <v>4</v>
      </c>
      <c r="E33" s="25">
        <f t="shared" si="10"/>
        <v>2616</v>
      </c>
      <c r="F33" s="26">
        <f t="shared" si="11"/>
        <v>6104</v>
      </c>
      <c r="G33" s="27">
        <f t="shared" si="12"/>
        <v>3992.88</v>
      </c>
      <c r="H33" s="27">
        <f t="shared" si="8"/>
        <v>10096.88</v>
      </c>
      <c r="I33" s="50">
        <f t="shared" si="9"/>
        <v>12712.88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v>998.22</v>
      </c>
    </row>
    <row r="34" ht="30" customHeight="1" spans="1:16">
      <c r="A34" s="21">
        <v>31</v>
      </c>
      <c r="B34" s="22"/>
      <c r="C34" s="29" t="s">
        <v>78</v>
      </c>
      <c r="D34" s="22">
        <v>9</v>
      </c>
      <c r="E34" s="25">
        <f t="shared" si="10"/>
        <v>5886</v>
      </c>
      <c r="F34" s="26">
        <f t="shared" si="11"/>
        <v>13734</v>
      </c>
      <c r="G34" s="27">
        <f t="shared" si="12"/>
        <v>8983.98</v>
      </c>
      <c r="H34" s="27">
        <f t="shared" si="8"/>
        <v>22717.98</v>
      </c>
      <c r="I34" s="50">
        <f t="shared" si="9"/>
        <v>28603.98</v>
      </c>
      <c r="J34" s="21"/>
      <c r="K34" s="77"/>
      <c r="L34" s="55"/>
      <c r="M34" s="55"/>
      <c r="N34" s="53">
        <f t="shared" si="5"/>
        <v>654</v>
      </c>
      <c r="O34" s="53">
        <f t="shared" si="6"/>
        <v>1526</v>
      </c>
      <c r="P34" s="53">
        <v>998.22</v>
      </c>
    </row>
    <row r="35" ht="30" customHeight="1" spans="1:16">
      <c r="A35" s="21">
        <v>32</v>
      </c>
      <c r="B35" s="22"/>
      <c r="C35" s="29" t="s">
        <v>84</v>
      </c>
      <c r="D35" s="22">
        <v>1</v>
      </c>
      <c r="E35" s="25">
        <f t="shared" si="10"/>
        <v>654</v>
      </c>
      <c r="F35" s="26">
        <f t="shared" si="11"/>
        <v>1526</v>
      </c>
      <c r="G35" s="27">
        <f t="shared" si="12"/>
        <v>998.22</v>
      </c>
      <c r="H35" s="27">
        <f t="shared" si="8"/>
        <v>2524.22</v>
      </c>
      <c r="I35" s="50">
        <f t="shared" si="9"/>
        <v>3178.22</v>
      </c>
      <c r="J35" s="21"/>
      <c r="K35" s="78"/>
      <c r="L35" s="57"/>
      <c r="M35" s="57"/>
      <c r="N35" s="53">
        <f t="shared" si="5"/>
        <v>654</v>
      </c>
      <c r="O35" s="53">
        <f t="shared" si="6"/>
        <v>1526</v>
      </c>
      <c r="P35" s="53">
        <v>998.22</v>
      </c>
    </row>
    <row r="36" ht="30" customHeight="1" spans="1:16">
      <c r="A36" s="21">
        <v>33</v>
      </c>
      <c r="B36" s="22"/>
      <c r="C36" s="29" t="s">
        <v>85</v>
      </c>
      <c r="D36" s="22">
        <v>3</v>
      </c>
      <c r="E36" s="25">
        <f t="shared" si="10"/>
        <v>1962</v>
      </c>
      <c r="F36" s="26">
        <f t="shared" si="11"/>
        <v>4578</v>
      </c>
      <c r="G36" s="27">
        <f t="shared" si="12"/>
        <v>2994.66</v>
      </c>
      <c r="H36" s="27">
        <f t="shared" si="8"/>
        <v>7572.66</v>
      </c>
      <c r="I36" s="50">
        <f t="shared" si="9"/>
        <v>9534.66</v>
      </c>
      <c r="J36" s="21"/>
      <c r="K36" s="77"/>
      <c r="L36" s="55"/>
      <c r="M36" s="55"/>
      <c r="N36" s="53">
        <f t="shared" si="5"/>
        <v>654</v>
      </c>
      <c r="O36" s="53">
        <f t="shared" si="6"/>
        <v>1526</v>
      </c>
      <c r="P36" s="53">
        <v>998.22</v>
      </c>
    </row>
    <row r="37" ht="30" customHeight="1" spans="1:16">
      <c r="A37" s="21">
        <v>34</v>
      </c>
      <c r="B37" s="32" t="s">
        <v>44</v>
      </c>
      <c r="C37" s="29"/>
      <c r="D37" s="22">
        <f t="shared" ref="D37:I37" si="13">SUM(D26:D36)</f>
        <v>33</v>
      </c>
      <c r="E37" s="25">
        <f t="shared" si="13"/>
        <v>21582</v>
      </c>
      <c r="F37" s="26">
        <f t="shared" si="13"/>
        <v>50358</v>
      </c>
      <c r="G37" s="27">
        <f t="shared" si="13"/>
        <v>32941.26</v>
      </c>
      <c r="H37" s="27">
        <f t="shared" si="13"/>
        <v>83299.26</v>
      </c>
      <c r="I37" s="50">
        <f t="shared" si="13"/>
        <v>104881.26</v>
      </c>
      <c r="J37" s="21"/>
      <c r="K37" s="79"/>
      <c r="L37" s="58"/>
      <c r="M37" s="55"/>
      <c r="N37" s="53">
        <f t="shared" si="5"/>
        <v>654</v>
      </c>
      <c r="O37" s="53">
        <f t="shared" si="6"/>
        <v>1526</v>
      </c>
      <c r="P37" s="53">
        <v>998.22</v>
      </c>
    </row>
    <row r="38" ht="30" customHeight="1" spans="1:16">
      <c r="A38" s="21">
        <v>35</v>
      </c>
      <c r="B38" s="32" t="s">
        <v>12</v>
      </c>
      <c r="C38" s="29"/>
      <c r="D38" s="22">
        <v>1</v>
      </c>
      <c r="E38" s="25">
        <f>ROUND(D38*N38,2)</f>
        <v>654</v>
      </c>
      <c r="F38" s="26">
        <f>ROUND(D38*O38,2)</f>
        <v>1526</v>
      </c>
      <c r="G38" s="27">
        <f>ROUND(D38*P38,2)</f>
        <v>990.36</v>
      </c>
      <c r="H38" s="27">
        <f t="shared" si="3"/>
        <v>2516.36</v>
      </c>
      <c r="I38" s="50">
        <f t="shared" si="4"/>
        <v>3170.36</v>
      </c>
      <c r="J38" s="21"/>
      <c r="K38" s="77"/>
      <c r="L38" s="55"/>
      <c r="M38" s="55"/>
      <c r="N38" s="53">
        <f t="shared" si="5"/>
        <v>654</v>
      </c>
      <c r="O38" s="53">
        <f t="shared" si="6"/>
        <v>1526</v>
      </c>
      <c r="P38" s="53">
        <v>990.36</v>
      </c>
    </row>
    <row r="39" ht="30" customHeight="1" spans="1:19">
      <c r="A39" s="71" t="s">
        <v>15</v>
      </c>
      <c r="B39" s="72"/>
      <c r="C39" s="73"/>
      <c r="D39" s="21">
        <f>D38+D37+D25</f>
        <v>103</v>
      </c>
      <c r="E39" s="25">
        <f>E38+E37+E25</f>
        <v>67362</v>
      </c>
      <c r="F39" s="26">
        <f>F38+F25+F37</f>
        <v>157178</v>
      </c>
      <c r="G39" s="27">
        <f>G38+G37+G25</f>
        <v>102808.8</v>
      </c>
      <c r="H39" s="27">
        <f>H38+H25+H37</f>
        <v>259986.8</v>
      </c>
      <c r="I39" s="50">
        <f>I38+I37+I25</f>
        <v>327348.8</v>
      </c>
      <c r="J39" s="31"/>
      <c r="K39" s="53"/>
      <c r="L39" s="62">
        <f>I39</f>
        <v>327348.8</v>
      </c>
      <c r="M39" s="80"/>
      <c r="N39" s="53"/>
      <c r="O39" s="53"/>
      <c r="P39" s="53"/>
      <c r="R39" s="4"/>
      <c r="S39" s="65"/>
    </row>
    <row r="40" ht="83.25" customHeight="1" spans="1:16">
      <c r="A40" s="74" t="s">
        <v>88</v>
      </c>
      <c r="B40" s="75"/>
      <c r="C40" s="75"/>
      <c r="D40" s="75"/>
      <c r="E40" s="75"/>
      <c r="F40" s="75"/>
      <c r="G40" s="75"/>
      <c r="H40" s="75"/>
      <c r="I40" s="75"/>
      <c r="J40" s="81"/>
      <c r="K40" s="53"/>
      <c r="L40" s="80"/>
      <c r="M40" s="80"/>
      <c r="N40" s="53"/>
      <c r="O40" s="53"/>
      <c r="P40" s="53"/>
    </row>
    <row r="41" ht="83.25" customHeight="1" spans="1:16">
      <c r="A41" s="74" t="s">
        <v>46</v>
      </c>
      <c r="B41" s="76"/>
      <c r="C41" s="76"/>
      <c r="D41" s="76"/>
      <c r="E41" s="76"/>
      <c r="F41" s="76"/>
      <c r="G41" s="76"/>
      <c r="H41" s="76"/>
      <c r="I41" s="76"/>
      <c r="J41" s="82"/>
      <c r="K41" s="64"/>
      <c r="L41" s="63"/>
      <c r="M41" s="63"/>
      <c r="N41" s="83"/>
      <c r="O41" s="64"/>
      <c r="P41" s="64"/>
    </row>
    <row r="42" ht="83.25" customHeight="1" spans="1:16">
      <c r="A42" s="74" t="s">
        <v>47</v>
      </c>
      <c r="B42" s="75"/>
      <c r="C42" s="75"/>
      <c r="D42" s="75"/>
      <c r="E42" s="75"/>
      <c r="F42" s="75"/>
      <c r="G42" s="75"/>
      <c r="H42" s="75"/>
      <c r="I42" s="75"/>
      <c r="J42" s="81"/>
      <c r="K42" s="64"/>
      <c r="L42" s="63"/>
      <c r="M42" s="63"/>
      <c r="N42" s="83"/>
      <c r="O42" s="64"/>
      <c r="P42" s="64"/>
    </row>
    <row r="43" ht="83.25" customHeight="1" spans="1:16">
      <c r="A43" s="74" t="s">
        <v>48</v>
      </c>
      <c r="B43" s="75"/>
      <c r="C43" s="75"/>
      <c r="D43" s="75"/>
      <c r="E43" s="75"/>
      <c r="F43" s="75"/>
      <c r="G43" s="75"/>
      <c r="H43" s="75"/>
      <c r="I43" s="75"/>
      <c r="J43" s="81"/>
      <c r="K43" s="64"/>
      <c r="L43" s="63"/>
      <c r="M43" s="63"/>
      <c r="N43" s="83"/>
      <c r="O43" s="64"/>
      <c r="P43" s="64"/>
    </row>
    <row r="44" ht="83.25" customHeight="1" spans="1:16">
      <c r="A44" s="74" t="s">
        <v>49</v>
      </c>
      <c r="B44" s="75"/>
      <c r="C44" s="75"/>
      <c r="D44" s="75"/>
      <c r="E44" s="75"/>
      <c r="F44" s="75"/>
      <c r="G44" s="75"/>
      <c r="H44" s="75"/>
      <c r="I44" s="75"/>
      <c r="J44" s="81"/>
      <c r="K44" s="64"/>
      <c r="L44" s="63"/>
      <c r="M44" s="63"/>
      <c r="N44" s="83"/>
      <c r="O44" s="64"/>
      <c r="P44" s="64"/>
    </row>
  </sheetData>
  <mergeCells count="20">
    <mergeCell ref="A1:J1"/>
    <mergeCell ref="E2:F2"/>
    <mergeCell ref="B25:C25"/>
    <mergeCell ref="B37:C37"/>
    <mergeCell ref="B38:C38"/>
    <mergeCell ref="A39:C39"/>
    <mergeCell ref="A40:J40"/>
    <mergeCell ref="A41:J41"/>
    <mergeCell ref="A42:J42"/>
    <mergeCell ref="A43:J43"/>
    <mergeCell ref="A44:J44"/>
    <mergeCell ref="A2:A3"/>
    <mergeCell ref="B2:B3"/>
    <mergeCell ref="B4:B24"/>
    <mergeCell ref="B26:B36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scale="8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opLeftCell="A25" workbookViewId="0">
      <selection activeCell="I25" sqref="I25:I36"/>
    </sheetView>
  </sheetViews>
  <sheetFormatPr defaultColWidth="9" defaultRowHeight="38.25" customHeight="1"/>
  <cols>
    <col min="1" max="1" width="3.875" customWidth="1"/>
    <col min="2" max="2" width="12.75" customWidth="1"/>
    <col min="3" max="3" width="16.875" customWidth="1"/>
    <col min="4" max="4" width="5.5" customWidth="1"/>
    <col min="5" max="5" width="11.375" style="3" customWidth="1"/>
    <col min="6" max="6" width="11.375" style="4" customWidth="1"/>
    <col min="7" max="7" width="12.125" style="5" customWidth="1"/>
    <col min="8" max="8" width="11.75" style="5" customWidth="1"/>
    <col min="9" max="9" width="11.75" style="87" customWidth="1"/>
    <col min="10" max="10" width="5.125" style="5" customWidth="1"/>
    <col min="11" max="11" width="11.625" customWidth="1"/>
    <col min="12" max="12" width="29.875" style="7" customWidth="1"/>
    <col min="13" max="13" width="11.625" style="88" customWidth="1"/>
    <col min="14" max="14" width="12" style="3" customWidth="1"/>
    <col min="15" max="15" width="11.125" style="3" customWidth="1"/>
    <col min="16" max="16" width="10.125" style="3" customWidth="1"/>
    <col min="18" max="18" width="10.5" customWidth="1"/>
    <col min="19" max="19" width="11.625" customWidth="1"/>
    <col min="20" max="21" width="10.5" customWidth="1"/>
  </cols>
  <sheetData>
    <row r="1" ht="42.75" customHeight="1" spans="1:16">
      <c r="A1" s="9" t="s">
        <v>89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89"/>
      <c r="N1" s="45"/>
      <c r="O1" s="46"/>
      <c r="P1" s="46"/>
    </row>
    <row r="2" ht="35.25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90"/>
      <c r="N2" s="48"/>
      <c r="O2" s="49"/>
      <c r="P2" s="49"/>
    </row>
    <row r="3" ht="35.2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90"/>
      <c r="N3" s="48" t="s">
        <v>30</v>
      </c>
      <c r="O3" s="49" t="s">
        <v>31</v>
      </c>
      <c r="P3" s="49" t="s">
        <v>25</v>
      </c>
    </row>
    <row r="4" ht="35.25" customHeight="1" spans="1:16">
      <c r="A4" s="21">
        <v>1</v>
      </c>
      <c r="B4" s="22" t="s">
        <v>32</v>
      </c>
      <c r="C4" s="29" t="s">
        <v>33</v>
      </c>
      <c r="D4" s="22">
        <v>8</v>
      </c>
      <c r="E4" s="25">
        <f t="shared" ref="E4:E24" si="0">ROUND(D4*N4,2)</f>
        <v>5232</v>
      </c>
      <c r="F4" s="26">
        <f t="shared" ref="F4:F24" si="1">ROUND(D4*O4,2)</f>
        <v>12208</v>
      </c>
      <c r="G4" s="27">
        <f t="shared" ref="G4:G24" si="2">ROUND(D4*P4,2)</f>
        <v>7985.76</v>
      </c>
      <c r="H4" s="27">
        <f>ROUND(F4+G4,2)</f>
        <v>20193.76</v>
      </c>
      <c r="I4" s="50">
        <f>ROUND(H4+E4,2)</f>
        <v>25425.76</v>
      </c>
      <c r="J4" s="21"/>
      <c r="K4" s="77"/>
      <c r="L4" s="52"/>
      <c r="M4" s="91"/>
      <c r="N4" s="53">
        <f>ROUND(2180*30%,2)</f>
        <v>654</v>
      </c>
      <c r="O4" s="53">
        <f>ROUND(2180*70%,2)</f>
        <v>1526</v>
      </c>
      <c r="P4" s="53">
        <v>998.22</v>
      </c>
    </row>
    <row r="5" ht="35.25" customHeight="1" spans="1:16">
      <c r="A5" s="21">
        <v>2</v>
      </c>
      <c r="B5" s="22"/>
      <c r="C5" s="86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1996.44</v>
      </c>
      <c r="H5" s="27">
        <f t="shared" ref="H5:H38" si="3">ROUND(F5+G5,2)</f>
        <v>5048.44</v>
      </c>
      <c r="I5" s="50">
        <f t="shared" ref="I5:I38" si="4">ROUND(H5+E5,2)</f>
        <v>6356.44</v>
      </c>
      <c r="J5" s="21"/>
      <c r="K5" s="77"/>
      <c r="L5" s="52"/>
      <c r="M5" s="91"/>
      <c r="N5" s="53">
        <f t="shared" ref="N5:N38" si="5">ROUND(2180*30%,2)</f>
        <v>654</v>
      </c>
      <c r="O5" s="53">
        <f t="shared" ref="O5:O38" si="6">ROUND(2180*70%,2)</f>
        <v>1526</v>
      </c>
      <c r="P5" s="53">
        <v>998.22</v>
      </c>
    </row>
    <row r="6" ht="35.25" customHeight="1" spans="1:16">
      <c r="A6" s="21">
        <v>3</v>
      </c>
      <c r="B6" s="22"/>
      <c r="C6" s="84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998.22</v>
      </c>
      <c r="H6" s="27">
        <f t="shared" si="3"/>
        <v>2524.22</v>
      </c>
      <c r="I6" s="50">
        <f t="shared" si="4"/>
        <v>3178.22</v>
      </c>
      <c r="J6" s="21"/>
      <c r="K6" s="77"/>
      <c r="L6" s="54"/>
      <c r="M6" s="91"/>
      <c r="N6" s="53">
        <f t="shared" si="5"/>
        <v>654</v>
      </c>
      <c r="O6" s="53">
        <f t="shared" si="6"/>
        <v>1526</v>
      </c>
      <c r="P6" s="53">
        <v>998.22</v>
      </c>
    </row>
    <row r="7" ht="35.25" customHeight="1" spans="1:16">
      <c r="A7" s="21">
        <v>4</v>
      </c>
      <c r="B7" s="22"/>
      <c r="C7" s="29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1996.44</v>
      </c>
      <c r="H7" s="27">
        <f t="shared" si="3"/>
        <v>5048.44</v>
      </c>
      <c r="I7" s="50">
        <f t="shared" si="4"/>
        <v>6356.44</v>
      </c>
      <c r="J7" s="21"/>
      <c r="K7" s="77"/>
      <c r="L7" s="52"/>
      <c r="M7" s="91"/>
      <c r="N7" s="53">
        <f t="shared" si="5"/>
        <v>654</v>
      </c>
      <c r="O7" s="53">
        <f t="shared" si="6"/>
        <v>1526</v>
      </c>
      <c r="P7" s="53">
        <v>998.22</v>
      </c>
    </row>
    <row r="8" ht="35.25" customHeight="1" spans="1:16">
      <c r="A8" s="21">
        <v>5</v>
      </c>
      <c r="B8" s="22"/>
      <c r="C8" s="84" t="s">
        <v>37</v>
      </c>
      <c r="D8" s="22">
        <v>4</v>
      </c>
      <c r="E8" s="25">
        <f t="shared" si="0"/>
        <v>2616</v>
      </c>
      <c r="F8" s="26">
        <f t="shared" si="1"/>
        <v>6104</v>
      </c>
      <c r="G8" s="27">
        <f t="shared" si="2"/>
        <v>3992.88</v>
      </c>
      <c r="H8" s="27">
        <f t="shared" si="3"/>
        <v>10096.88</v>
      </c>
      <c r="I8" s="50">
        <f t="shared" si="4"/>
        <v>12712.88</v>
      </c>
      <c r="J8" s="21"/>
      <c r="K8" s="77"/>
      <c r="L8" s="54"/>
      <c r="M8" s="91"/>
      <c r="N8" s="53">
        <f t="shared" si="5"/>
        <v>654</v>
      </c>
      <c r="O8" s="53">
        <f t="shared" si="6"/>
        <v>1526</v>
      </c>
      <c r="P8" s="53">
        <v>998.22</v>
      </c>
    </row>
    <row r="9" ht="35.25" customHeight="1" spans="1:16">
      <c r="A9" s="21">
        <v>6</v>
      </c>
      <c r="B9" s="22"/>
      <c r="C9" s="29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3992.88</v>
      </c>
      <c r="H9" s="27">
        <f t="shared" si="3"/>
        <v>10096.88</v>
      </c>
      <c r="I9" s="50">
        <f t="shared" si="4"/>
        <v>12712.88</v>
      </c>
      <c r="J9" s="21"/>
      <c r="K9" s="77"/>
      <c r="L9" s="52"/>
      <c r="M9" s="91"/>
      <c r="N9" s="53">
        <f t="shared" si="5"/>
        <v>654</v>
      </c>
      <c r="O9" s="53">
        <f t="shared" si="6"/>
        <v>1526</v>
      </c>
      <c r="P9" s="53">
        <v>998.22</v>
      </c>
    </row>
    <row r="10" ht="35.25" customHeight="1" spans="1:16">
      <c r="A10" s="21">
        <v>7</v>
      </c>
      <c r="B10" s="22"/>
      <c r="C10" s="29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998.22</v>
      </c>
      <c r="H10" s="27">
        <f t="shared" si="3"/>
        <v>2524.22</v>
      </c>
      <c r="I10" s="50">
        <f t="shared" si="4"/>
        <v>3178.22</v>
      </c>
      <c r="J10" s="21"/>
      <c r="K10" s="77"/>
      <c r="L10" s="52"/>
      <c r="M10" s="91"/>
      <c r="N10" s="53">
        <f t="shared" si="5"/>
        <v>654</v>
      </c>
      <c r="O10" s="53">
        <f t="shared" si="6"/>
        <v>1526</v>
      </c>
      <c r="P10" s="53">
        <v>998.22</v>
      </c>
    </row>
    <row r="11" ht="35.25" customHeight="1" spans="1:16">
      <c r="A11" s="21">
        <v>8</v>
      </c>
      <c r="B11" s="22"/>
      <c r="C11" s="29" t="s">
        <v>40</v>
      </c>
      <c r="D11" s="22">
        <v>2</v>
      </c>
      <c r="E11" s="25">
        <f t="shared" si="0"/>
        <v>1308</v>
      </c>
      <c r="F11" s="26">
        <f t="shared" si="1"/>
        <v>3052</v>
      </c>
      <c r="G11" s="27">
        <f t="shared" si="2"/>
        <v>1996.44</v>
      </c>
      <c r="H11" s="27">
        <f t="shared" si="3"/>
        <v>5048.44</v>
      </c>
      <c r="I11" s="50">
        <f t="shared" si="4"/>
        <v>6356.44</v>
      </c>
      <c r="J11" s="21"/>
      <c r="K11" s="77"/>
      <c r="L11" s="52"/>
      <c r="M11" s="91"/>
      <c r="N11" s="53">
        <f t="shared" si="5"/>
        <v>654</v>
      </c>
      <c r="O11" s="53">
        <f t="shared" si="6"/>
        <v>1526</v>
      </c>
      <c r="P11" s="53">
        <v>998.22</v>
      </c>
    </row>
    <row r="12" ht="35.25" customHeight="1" spans="1:16">
      <c r="A12" s="21">
        <v>9</v>
      </c>
      <c r="B12" s="22"/>
      <c r="C12" s="29" t="s">
        <v>41</v>
      </c>
      <c r="D12" s="22">
        <v>4</v>
      </c>
      <c r="E12" s="25">
        <f t="shared" si="0"/>
        <v>2616</v>
      </c>
      <c r="F12" s="26">
        <f t="shared" si="1"/>
        <v>6104</v>
      </c>
      <c r="G12" s="27">
        <f t="shared" si="2"/>
        <v>3992.88</v>
      </c>
      <c r="H12" s="27">
        <f t="shared" si="3"/>
        <v>10096.88</v>
      </c>
      <c r="I12" s="50">
        <f t="shared" si="4"/>
        <v>12712.88</v>
      </c>
      <c r="J12" s="21"/>
      <c r="K12" s="77"/>
      <c r="L12" s="52"/>
      <c r="M12" s="91"/>
      <c r="N12" s="53">
        <f t="shared" si="5"/>
        <v>654</v>
      </c>
      <c r="O12" s="53">
        <f t="shared" si="6"/>
        <v>1526</v>
      </c>
      <c r="P12" s="53">
        <v>998.22</v>
      </c>
    </row>
    <row r="13" ht="35.25" customHeight="1" spans="1:16">
      <c r="A13" s="21">
        <v>10</v>
      </c>
      <c r="B13" s="22"/>
      <c r="C13" s="29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1996.44</v>
      </c>
      <c r="H13" s="27">
        <f t="shared" si="3"/>
        <v>5048.44</v>
      </c>
      <c r="I13" s="50">
        <f t="shared" si="4"/>
        <v>6356.44</v>
      </c>
      <c r="J13" s="21"/>
      <c r="K13" s="77"/>
      <c r="L13" s="52"/>
      <c r="M13" s="91"/>
      <c r="N13" s="53">
        <f t="shared" si="5"/>
        <v>654</v>
      </c>
      <c r="O13" s="53">
        <f t="shared" si="6"/>
        <v>1526</v>
      </c>
      <c r="P13" s="53">
        <v>998.22</v>
      </c>
    </row>
    <row r="14" ht="35.25" customHeight="1" spans="1:16">
      <c r="A14" s="21">
        <v>11</v>
      </c>
      <c r="B14" s="22"/>
      <c r="C14" s="85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5989.32</v>
      </c>
      <c r="H14" s="27">
        <f t="shared" si="3"/>
        <v>15145.32</v>
      </c>
      <c r="I14" s="50">
        <f t="shared" si="4"/>
        <v>19069.32</v>
      </c>
      <c r="J14" s="21"/>
      <c r="K14" s="77"/>
      <c r="L14" s="52"/>
      <c r="M14" s="91"/>
      <c r="N14" s="53">
        <f t="shared" si="5"/>
        <v>654</v>
      </c>
      <c r="O14" s="53">
        <f t="shared" si="6"/>
        <v>1526</v>
      </c>
      <c r="P14" s="53">
        <v>998.22</v>
      </c>
    </row>
    <row r="15" ht="35.25" customHeight="1" spans="1:16">
      <c r="A15" s="21">
        <v>12</v>
      </c>
      <c r="B15" s="22"/>
      <c r="C15" s="29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1996.44</v>
      </c>
      <c r="H15" s="27">
        <f t="shared" si="3"/>
        <v>5048.44</v>
      </c>
      <c r="I15" s="50">
        <f t="shared" si="4"/>
        <v>6356.44</v>
      </c>
      <c r="J15" s="21"/>
      <c r="K15" s="77"/>
      <c r="L15" s="52"/>
      <c r="M15" s="91"/>
      <c r="N15" s="53">
        <f t="shared" si="5"/>
        <v>654</v>
      </c>
      <c r="O15" s="53">
        <f t="shared" si="6"/>
        <v>1526</v>
      </c>
      <c r="P15" s="53">
        <v>998.22</v>
      </c>
    </row>
    <row r="16" ht="35.25" customHeight="1" spans="1:16">
      <c r="A16" s="21">
        <v>13</v>
      </c>
      <c r="B16" s="22"/>
      <c r="C16" s="29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2994.66</v>
      </c>
      <c r="H16" s="27">
        <f t="shared" si="3"/>
        <v>7572.66</v>
      </c>
      <c r="I16" s="50">
        <f t="shared" si="4"/>
        <v>9534.66</v>
      </c>
      <c r="J16" s="21"/>
      <c r="K16" s="77"/>
      <c r="L16" s="52"/>
      <c r="M16" s="91"/>
      <c r="N16" s="53">
        <f t="shared" si="5"/>
        <v>654</v>
      </c>
      <c r="O16" s="53">
        <f t="shared" si="6"/>
        <v>1526</v>
      </c>
      <c r="P16" s="53">
        <v>998.22</v>
      </c>
    </row>
    <row r="17" ht="35.25" customHeight="1" spans="1:16">
      <c r="A17" s="21">
        <v>14</v>
      </c>
      <c r="B17" s="22"/>
      <c r="C17" s="29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10980.42</v>
      </c>
      <c r="H17" s="27">
        <f t="shared" si="3"/>
        <v>27766.42</v>
      </c>
      <c r="I17" s="50">
        <f t="shared" si="4"/>
        <v>34960.42</v>
      </c>
      <c r="J17" s="21"/>
      <c r="K17" s="77"/>
      <c r="L17" s="52"/>
      <c r="M17" s="91"/>
      <c r="N17" s="53">
        <f t="shared" si="5"/>
        <v>654</v>
      </c>
      <c r="O17" s="53">
        <f t="shared" si="6"/>
        <v>1526</v>
      </c>
      <c r="P17" s="53">
        <v>998.22</v>
      </c>
    </row>
    <row r="18" ht="35.25" customHeight="1" spans="1:16">
      <c r="A18" s="21">
        <v>15</v>
      </c>
      <c r="B18" s="22"/>
      <c r="C18" s="29" t="s">
        <v>60</v>
      </c>
      <c r="D18" s="22">
        <v>3</v>
      </c>
      <c r="E18" s="25">
        <f t="shared" si="0"/>
        <v>1962</v>
      </c>
      <c r="F18" s="26">
        <f t="shared" si="1"/>
        <v>4578</v>
      </c>
      <c r="G18" s="27">
        <f t="shared" si="2"/>
        <v>2994.66</v>
      </c>
      <c r="H18" s="27">
        <f t="shared" si="3"/>
        <v>7572.66</v>
      </c>
      <c r="I18" s="50">
        <f t="shared" si="4"/>
        <v>9534.66</v>
      </c>
      <c r="J18" s="21"/>
      <c r="K18" s="77"/>
      <c r="L18" s="52"/>
      <c r="M18" s="91"/>
      <c r="N18" s="53">
        <f t="shared" si="5"/>
        <v>654</v>
      </c>
      <c r="O18" s="53">
        <f t="shared" si="6"/>
        <v>1526</v>
      </c>
      <c r="P18" s="53">
        <v>998.22</v>
      </c>
    </row>
    <row r="19" ht="35.25" customHeight="1" spans="1:16">
      <c r="A19" s="21">
        <v>16</v>
      </c>
      <c r="B19" s="22"/>
      <c r="C19" s="29" t="s">
        <v>61</v>
      </c>
      <c r="D19" s="22">
        <v>4</v>
      </c>
      <c r="E19" s="25">
        <f t="shared" si="0"/>
        <v>2616</v>
      </c>
      <c r="F19" s="26">
        <f t="shared" si="1"/>
        <v>6104</v>
      </c>
      <c r="G19" s="27">
        <f t="shared" si="2"/>
        <v>3992.88</v>
      </c>
      <c r="H19" s="27">
        <f t="shared" si="3"/>
        <v>10096.88</v>
      </c>
      <c r="I19" s="50">
        <f t="shared" si="4"/>
        <v>12712.88</v>
      </c>
      <c r="J19" s="21"/>
      <c r="K19" s="77"/>
      <c r="L19" s="52"/>
      <c r="M19" s="91"/>
      <c r="N19" s="53">
        <f t="shared" si="5"/>
        <v>654</v>
      </c>
      <c r="O19" s="53">
        <f t="shared" si="6"/>
        <v>1526</v>
      </c>
      <c r="P19" s="53">
        <v>998.22</v>
      </c>
    </row>
    <row r="20" ht="35.25" customHeight="1" spans="1:16">
      <c r="A20" s="21">
        <v>17</v>
      </c>
      <c r="B20" s="22"/>
      <c r="C20" s="29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998.22</v>
      </c>
      <c r="H20" s="27">
        <f t="shared" si="3"/>
        <v>2524.22</v>
      </c>
      <c r="I20" s="50">
        <f t="shared" si="4"/>
        <v>3178.22</v>
      </c>
      <c r="J20" s="21"/>
      <c r="K20" s="77"/>
      <c r="L20" s="52"/>
      <c r="M20" s="91"/>
      <c r="N20" s="53">
        <f t="shared" si="5"/>
        <v>654</v>
      </c>
      <c r="O20" s="53">
        <f t="shared" si="6"/>
        <v>1526</v>
      </c>
      <c r="P20" s="53">
        <v>998.22</v>
      </c>
    </row>
    <row r="21" ht="35.25" customHeight="1" spans="1:16">
      <c r="A21" s="21">
        <v>18</v>
      </c>
      <c r="B21" s="22"/>
      <c r="C21" s="29" t="s">
        <v>67</v>
      </c>
      <c r="D21" s="22">
        <v>2</v>
      </c>
      <c r="E21" s="25">
        <f t="shared" si="0"/>
        <v>1308</v>
      </c>
      <c r="F21" s="26">
        <f t="shared" si="1"/>
        <v>3052</v>
      </c>
      <c r="G21" s="27">
        <f t="shared" si="2"/>
        <v>1996.44</v>
      </c>
      <c r="H21" s="27">
        <f t="shared" si="3"/>
        <v>5048.44</v>
      </c>
      <c r="I21" s="50">
        <f t="shared" si="4"/>
        <v>6356.44</v>
      </c>
      <c r="J21" s="21"/>
      <c r="K21" s="77"/>
      <c r="L21" s="55"/>
      <c r="M21" s="57"/>
      <c r="N21" s="53">
        <f t="shared" si="5"/>
        <v>654</v>
      </c>
      <c r="O21" s="53">
        <f t="shared" si="6"/>
        <v>1526</v>
      </c>
      <c r="P21" s="53">
        <v>998.22</v>
      </c>
    </row>
    <row r="22" ht="35.25" customHeight="1" spans="1:16">
      <c r="A22" s="21">
        <v>19</v>
      </c>
      <c r="B22" s="22"/>
      <c r="C22" s="29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998.22</v>
      </c>
      <c r="H22" s="27">
        <f t="shared" si="3"/>
        <v>2524.22</v>
      </c>
      <c r="I22" s="50">
        <f t="shared" si="4"/>
        <v>3178.22</v>
      </c>
      <c r="J22" s="21"/>
      <c r="K22" s="77"/>
      <c r="L22" s="55"/>
      <c r="M22" s="57"/>
      <c r="N22" s="53">
        <f t="shared" si="5"/>
        <v>654</v>
      </c>
      <c r="O22" s="53">
        <f t="shared" si="6"/>
        <v>1526</v>
      </c>
      <c r="P22" s="53">
        <v>998.22</v>
      </c>
    </row>
    <row r="23" ht="35.25" customHeight="1" spans="1:16">
      <c r="A23" s="21">
        <v>20</v>
      </c>
      <c r="B23" s="22"/>
      <c r="C23" s="29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3992.88</v>
      </c>
      <c r="H23" s="27">
        <f t="shared" si="3"/>
        <v>10096.88</v>
      </c>
      <c r="I23" s="50">
        <f t="shared" si="4"/>
        <v>12712.88</v>
      </c>
      <c r="J23" s="21"/>
      <c r="K23" s="77"/>
      <c r="L23" s="55"/>
      <c r="M23" s="57"/>
      <c r="N23" s="53">
        <f t="shared" si="5"/>
        <v>654</v>
      </c>
      <c r="O23" s="53">
        <f t="shared" si="6"/>
        <v>1526</v>
      </c>
      <c r="P23" s="53">
        <v>998.22</v>
      </c>
    </row>
    <row r="24" ht="35.25" customHeight="1" spans="1:16">
      <c r="A24" s="21">
        <v>21</v>
      </c>
      <c r="B24" s="22"/>
      <c r="C24" s="29" t="s">
        <v>83</v>
      </c>
      <c r="D24" s="22">
        <v>3</v>
      </c>
      <c r="E24" s="25">
        <f t="shared" si="0"/>
        <v>1962</v>
      </c>
      <c r="F24" s="26">
        <f t="shared" si="1"/>
        <v>4578</v>
      </c>
      <c r="G24" s="27">
        <f t="shared" si="2"/>
        <v>2994.66</v>
      </c>
      <c r="H24" s="27">
        <f t="shared" si="3"/>
        <v>7572.66</v>
      </c>
      <c r="I24" s="50">
        <f t="shared" si="4"/>
        <v>9534.66</v>
      </c>
      <c r="J24" s="21"/>
      <c r="K24" s="77"/>
      <c r="L24" s="55"/>
      <c r="M24" s="57"/>
      <c r="N24" s="53">
        <f t="shared" si="5"/>
        <v>654</v>
      </c>
      <c r="O24" s="53">
        <f t="shared" si="6"/>
        <v>1526</v>
      </c>
      <c r="P24" s="53">
        <v>998.22</v>
      </c>
    </row>
    <row r="25" ht="35.25" customHeight="1" spans="1:16">
      <c r="A25" s="21">
        <v>22</v>
      </c>
      <c r="B25" s="32" t="s">
        <v>44</v>
      </c>
      <c r="C25" s="29"/>
      <c r="D25" s="22">
        <f t="shared" ref="D25:I25" si="7">SUM(D4:D24)</f>
        <v>70</v>
      </c>
      <c r="E25" s="25">
        <f t="shared" si="7"/>
        <v>45780</v>
      </c>
      <c r="F25" s="26">
        <f t="shared" si="7"/>
        <v>106820</v>
      </c>
      <c r="G25" s="27">
        <f t="shared" si="7"/>
        <v>69875.4</v>
      </c>
      <c r="H25" s="27">
        <f t="shared" si="7"/>
        <v>176695.4</v>
      </c>
      <c r="I25" s="50">
        <f t="shared" si="7"/>
        <v>222475.4</v>
      </c>
      <c r="J25" s="21"/>
      <c r="K25" s="77"/>
      <c r="L25" s="55"/>
      <c r="M25" s="57"/>
      <c r="N25" s="53">
        <f t="shared" si="5"/>
        <v>654</v>
      </c>
      <c r="O25" s="53">
        <f t="shared" si="6"/>
        <v>1526</v>
      </c>
      <c r="P25" s="53">
        <v>998.22</v>
      </c>
    </row>
    <row r="26" ht="35.25" customHeight="1" spans="1:16">
      <c r="A26" s="21">
        <v>23</v>
      </c>
      <c r="B26" s="22" t="s">
        <v>70</v>
      </c>
      <c r="C26" s="29" t="s">
        <v>33</v>
      </c>
      <c r="D26" s="22">
        <v>2</v>
      </c>
      <c r="E26" s="25">
        <f>ROUND(D26*N26,2)</f>
        <v>1308</v>
      </c>
      <c r="F26" s="26">
        <f>ROUND(D26*O26,2)</f>
        <v>3052</v>
      </c>
      <c r="G26" s="27">
        <f>ROUND(D26*P26,2)</f>
        <v>1996.44</v>
      </c>
      <c r="H26" s="27">
        <f t="shared" ref="H26:H36" si="8">ROUND(F26+G26,2)</f>
        <v>5048.44</v>
      </c>
      <c r="I26" s="50">
        <f t="shared" ref="I26:I36" si="9">ROUND(H26+E26,2)</f>
        <v>6356.44</v>
      </c>
      <c r="J26" s="21"/>
      <c r="K26" s="77"/>
      <c r="L26" s="55"/>
      <c r="M26" s="57"/>
      <c r="N26" s="53">
        <f t="shared" si="5"/>
        <v>654</v>
      </c>
      <c r="O26" s="53">
        <f t="shared" si="6"/>
        <v>1526</v>
      </c>
      <c r="P26" s="53">
        <v>998.22</v>
      </c>
    </row>
    <row r="27" ht="35.25" customHeight="1" spans="1:16">
      <c r="A27" s="21">
        <v>24</v>
      </c>
      <c r="B27" s="22"/>
      <c r="C27" s="29" t="s">
        <v>69</v>
      </c>
      <c r="D27" s="22">
        <v>1</v>
      </c>
      <c r="E27" s="25">
        <f t="shared" ref="E27:E36" si="10">ROUND(D27*N27,2)</f>
        <v>654</v>
      </c>
      <c r="F27" s="26">
        <f t="shared" ref="F27:F36" si="11">ROUND(D27*O27,2)</f>
        <v>1526</v>
      </c>
      <c r="G27" s="27">
        <f t="shared" ref="G27:G36" si="12">ROUND(D27*P27,2)</f>
        <v>998.22</v>
      </c>
      <c r="H27" s="27">
        <f t="shared" si="8"/>
        <v>2524.22</v>
      </c>
      <c r="I27" s="50">
        <f t="shared" si="9"/>
        <v>3178.22</v>
      </c>
      <c r="J27" s="21"/>
      <c r="K27" s="77"/>
      <c r="L27" s="55"/>
      <c r="M27" s="57"/>
      <c r="N27" s="53">
        <f t="shared" si="5"/>
        <v>654</v>
      </c>
      <c r="O27" s="53">
        <f t="shared" si="6"/>
        <v>1526</v>
      </c>
      <c r="P27" s="53">
        <v>998.22</v>
      </c>
    </row>
    <row r="28" ht="35.25" customHeight="1" spans="1:16">
      <c r="A28" s="21">
        <v>25</v>
      </c>
      <c r="B28" s="22"/>
      <c r="C28" s="29" t="s">
        <v>75</v>
      </c>
      <c r="D28" s="22">
        <v>4</v>
      </c>
      <c r="E28" s="25">
        <f t="shared" si="10"/>
        <v>2616</v>
      </c>
      <c r="F28" s="26">
        <f t="shared" si="11"/>
        <v>6104</v>
      </c>
      <c r="G28" s="27">
        <f t="shared" si="12"/>
        <v>3992.88</v>
      </c>
      <c r="H28" s="27">
        <f t="shared" si="8"/>
        <v>10096.88</v>
      </c>
      <c r="I28" s="50">
        <f t="shared" si="9"/>
        <v>12712.88</v>
      </c>
      <c r="J28" s="21"/>
      <c r="K28" s="77"/>
      <c r="L28" s="55"/>
      <c r="M28" s="57"/>
      <c r="N28" s="53">
        <f t="shared" si="5"/>
        <v>654</v>
      </c>
      <c r="O28" s="53">
        <f t="shared" si="6"/>
        <v>1526</v>
      </c>
      <c r="P28" s="53">
        <v>998.22</v>
      </c>
    </row>
    <row r="29" ht="35.25" customHeight="1" spans="1:16">
      <c r="A29" s="21">
        <v>26</v>
      </c>
      <c r="B29" s="22"/>
      <c r="C29" s="29" t="s">
        <v>76</v>
      </c>
      <c r="D29" s="22">
        <v>2</v>
      </c>
      <c r="E29" s="25">
        <f t="shared" si="10"/>
        <v>1308</v>
      </c>
      <c r="F29" s="26">
        <f t="shared" si="11"/>
        <v>3052</v>
      </c>
      <c r="G29" s="27">
        <f t="shared" si="12"/>
        <v>1996.44</v>
      </c>
      <c r="H29" s="27">
        <f t="shared" si="8"/>
        <v>5048.44</v>
      </c>
      <c r="I29" s="50">
        <f t="shared" si="9"/>
        <v>6356.44</v>
      </c>
      <c r="J29" s="21"/>
      <c r="K29" s="77"/>
      <c r="L29" s="55"/>
      <c r="M29" s="57"/>
      <c r="N29" s="53">
        <f t="shared" si="5"/>
        <v>654</v>
      </c>
      <c r="O29" s="53">
        <f t="shared" si="6"/>
        <v>1526</v>
      </c>
      <c r="P29" s="53">
        <v>998.22</v>
      </c>
    </row>
    <row r="30" ht="35.25" customHeight="1" spans="1:16">
      <c r="A30" s="21">
        <v>27</v>
      </c>
      <c r="B30" s="22"/>
      <c r="C30" s="29" t="s">
        <v>77</v>
      </c>
      <c r="D30" s="22">
        <v>4</v>
      </c>
      <c r="E30" s="25">
        <f t="shared" si="10"/>
        <v>2616</v>
      </c>
      <c r="F30" s="26">
        <f t="shared" si="11"/>
        <v>6104</v>
      </c>
      <c r="G30" s="27">
        <f t="shared" si="12"/>
        <v>3992.88</v>
      </c>
      <c r="H30" s="27">
        <f t="shared" si="8"/>
        <v>10096.88</v>
      </c>
      <c r="I30" s="50">
        <f t="shared" si="9"/>
        <v>12712.88</v>
      </c>
      <c r="J30" s="21"/>
      <c r="K30" s="77"/>
      <c r="L30" s="55"/>
      <c r="M30" s="57"/>
      <c r="N30" s="53">
        <f t="shared" si="5"/>
        <v>654</v>
      </c>
      <c r="O30" s="53">
        <f t="shared" si="6"/>
        <v>1526</v>
      </c>
      <c r="P30" s="53">
        <v>998.22</v>
      </c>
    </row>
    <row r="31" ht="35.25" customHeight="1" spans="1:16">
      <c r="A31" s="21">
        <v>28</v>
      </c>
      <c r="B31" s="22"/>
      <c r="C31" s="29" t="s">
        <v>60</v>
      </c>
      <c r="D31" s="22">
        <v>2</v>
      </c>
      <c r="E31" s="25">
        <f t="shared" si="10"/>
        <v>1308</v>
      </c>
      <c r="F31" s="26">
        <f t="shared" si="11"/>
        <v>3052</v>
      </c>
      <c r="G31" s="27">
        <f t="shared" si="12"/>
        <v>1996.44</v>
      </c>
      <c r="H31" s="27">
        <f t="shared" si="8"/>
        <v>5048.44</v>
      </c>
      <c r="I31" s="50">
        <f t="shared" si="9"/>
        <v>6356.44</v>
      </c>
      <c r="J31" s="21"/>
      <c r="K31" s="77"/>
      <c r="L31" s="55"/>
      <c r="M31" s="57"/>
      <c r="N31" s="53">
        <f t="shared" si="5"/>
        <v>654</v>
      </c>
      <c r="O31" s="53">
        <f t="shared" si="6"/>
        <v>1526</v>
      </c>
      <c r="P31" s="53">
        <v>998.22</v>
      </c>
    </row>
    <row r="32" ht="35.25" customHeight="1" spans="1:16">
      <c r="A32" s="21">
        <v>29</v>
      </c>
      <c r="B32" s="22"/>
      <c r="C32" s="29" t="s">
        <v>67</v>
      </c>
      <c r="D32" s="22">
        <v>1</v>
      </c>
      <c r="E32" s="25">
        <f t="shared" si="10"/>
        <v>654</v>
      </c>
      <c r="F32" s="26">
        <f t="shared" si="11"/>
        <v>1526</v>
      </c>
      <c r="G32" s="27">
        <f t="shared" si="12"/>
        <v>998.22</v>
      </c>
      <c r="H32" s="27">
        <f t="shared" si="8"/>
        <v>2524.22</v>
      </c>
      <c r="I32" s="50">
        <f t="shared" si="9"/>
        <v>3178.22</v>
      </c>
      <c r="J32" s="21"/>
      <c r="K32" s="77"/>
      <c r="L32" s="55"/>
      <c r="M32" s="57"/>
      <c r="N32" s="53">
        <f t="shared" si="5"/>
        <v>654</v>
      </c>
      <c r="O32" s="53">
        <f t="shared" si="6"/>
        <v>1526</v>
      </c>
      <c r="P32" s="53">
        <v>998.22</v>
      </c>
    </row>
    <row r="33" ht="35.25" customHeight="1" spans="1:16">
      <c r="A33" s="21">
        <v>30</v>
      </c>
      <c r="B33" s="22"/>
      <c r="C33" s="29" t="s">
        <v>34</v>
      </c>
      <c r="D33" s="22">
        <v>4</v>
      </c>
      <c r="E33" s="25">
        <f t="shared" si="10"/>
        <v>2616</v>
      </c>
      <c r="F33" s="26">
        <f t="shared" si="11"/>
        <v>6104</v>
      </c>
      <c r="G33" s="27">
        <f t="shared" si="12"/>
        <v>3992.88</v>
      </c>
      <c r="H33" s="27">
        <f t="shared" si="8"/>
        <v>10096.88</v>
      </c>
      <c r="I33" s="50">
        <f t="shared" si="9"/>
        <v>12712.88</v>
      </c>
      <c r="J33" s="21"/>
      <c r="K33" s="77"/>
      <c r="L33" s="55"/>
      <c r="M33" s="57"/>
      <c r="N33" s="53">
        <f t="shared" si="5"/>
        <v>654</v>
      </c>
      <c r="O33" s="53">
        <f t="shared" si="6"/>
        <v>1526</v>
      </c>
      <c r="P33" s="53">
        <v>998.22</v>
      </c>
    </row>
    <row r="34" ht="35.25" customHeight="1" spans="1:16">
      <c r="A34" s="21">
        <v>31</v>
      </c>
      <c r="B34" s="22"/>
      <c r="C34" s="29" t="s">
        <v>78</v>
      </c>
      <c r="D34" s="22">
        <v>9</v>
      </c>
      <c r="E34" s="25">
        <f t="shared" si="10"/>
        <v>5886</v>
      </c>
      <c r="F34" s="26">
        <f t="shared" si="11"/>
        <v>13734</v>
      </c>
      <c r="G34" s="27">
        <f t="shared" si="12"/>
        <v>8983.98</v>
      </c>
      <c r="H34" s="27">
        <f t="shared" si="8"/>
        <v>22717.98</v>
      </c>
      <c r="I34" s="50">
        <f t="shared" si="9"/>
        <v>28603.98</v>
      </c>
      <c r="J34" s="21"/>
      <c r="K34" s="77"/>
      <c r="L34" s="55"/>
      <c r="M34" s="57"/>
      <c r="N34" s="53">
        <f t="shared" si="5"/>
        <v>654</v>
      </c>
      <c r="O34" s="53">
        <f t="shared" si="6"/>
        <v>1526</v>
      </c>
      <c r="P34" s="53">
        <v>998.22</v>
      </c>
    </row>
    <row r="35" ht="35.25" customHeight="1" spans="1:16">
      <c r="A35" s="21">
        <v>32</v>
      </c>
      <c r="B35" s="22"/>
      <c r="C35" s="29" t="s">
        <v>84</v>
      </c>
      <c r="D35" s="22">
        <v>1</v>
      </c>
      <c r="E35" s="25">
        <f t="shared" si="10"/>
        <v>654</v>
      </c>
      <c r="F35" s="26">
        <f t="shared" si="11"/>
        <v>1526</v>
      </c>
      <c r="G35" s="27">
        <f t="shared" si="12"/>
        <v>998.22</v>
      </c>
      <c r="H35" s="27">
        <f t="shared" si="8"/>
        <v>2524.22</v>
      </c>
      <c r="I35" s="50">
        <f t="shared" si="9"/>
        <v>3178.22</v>
      </c>
      <c r="J35" s="21"/>
      <c r="K35" s="78"/>
      <c r="L35" s="57"/>
      <c r="M35" s="57"/>
      <c r="N35" s="53">
        <f t="shared" si="5"/>
        <v>654</v>
      </c>
      <c r="O35" s="53">
        <f t="shared" si="6"/>
        <v>1526</v>
      </c>
      <c r="P35" s="53">
        <v>998.22</v>
      </c>
    </row>
    <row r="36" ht="35.25" customHeight="1" spans="1:16">
      <c r="A36" s="21">
        <v>33</v>
      </c>
      <c r="B36" s="22"/>
      <c r="C36" s="29" t="s">
        <v>85</v>
      </c>
      <c r="D36" s="22">
        <v>3</v>
      </c>
      <c r="E36" s="25">
        <f t="shared" si="10"/>
        <v>1962</v>
      </c>
      <c r="F36" s="26">
        <f t="shared" si="11"/>
        <v>4578</v>
      </c>
      <c r="G36" s="27">
        <f t="shared" si="12"/>
        <v>2994.66</v>
      </c>
      <c r="H36" s="27">
        <f t="shared" si="8"/>
        <v>7572.66</v>
      </c>
      <c r="I36" s="50">
        <f t="shared" si="9"/>
        <v>9534.66</v>
      </c>
      <c r="J36" s="21"/>
      <c r="K36" s="77"/>
      <c r="L36" s="55"/>
      <c r="M36" s="57"/>
      <c r="N36" s="53">
        <f t="shared" si="5"/>
        <v>654</v>
      </c>
      <c r="O36" s="53">
        <f t="shared" si="6"/>
        <v>1526</v>
      </c>
      <c r="P36" s="53">
        <v>998.22</v>
      </c>
    </row>
    <row r="37" ht="35.25" customHeight="1" spans="1:16">
      <c r="A37" s="21">
        <v>34</v>
      </c>
      <c r="B37" s="32" t="s">
        <v>44</v>
      </c>
      <c r="C37" s="29"/>
      <c r="D37" s="22">
        <f t="shared" ref="D37:I37" si="13">SUM(D26:D36)</f>
        <v>33</v>
      </c>
      <c r="E37" s="25">
        <f t="shared" si="13"/>
        <v>21582</v>
      </c>
      <c r="F37" s="26">
        <f t="shared" si="13"/>
        <v>50358</v>
      </c>
      <c r="G37" s="27">
        <f t="shared" si="13"/>
        <v>32941.26</v>
      </c>
      <c r="H37" s="27">
        <f t="shared" si="13"/>
        <v>83299.26</v>
      </c>
      <c r="I37" s="50">
        <f t="shared" si="13"/>
        <v>104881.26</v>
      </c>
      <c r="J37" s="21"/>
      <c r="K37" s="79"/>
      <c r="L37" s="58"/>
      <c r="M37" s="57"/>
      <c r="N37" s="53">
        <f t="shared" si="5"/>
        <v>654</v>
      </c>
      <c r="O37" s="53">
        <f t="shared" si="6"/>
        <v>1526</v>
      </c>
      <c r="P37" s="53">
        <v>998.22</v>
      </c>
    </row>
    <row r="38" ht="48.75" customHeight="1" spans="1:16">
      <c r="A38" s="21">
        <v>35</v>
      </c>
      <c r="B38" s="33" t="s">
        <v>90</v>
      </c>
      <c r="C38" s="33" t="s">
        <v>12</v>
      </c>
      <c r="D38" s="22">
        <v>1</v>
      </c>
      <c r="E38" s="25">
        <f>ROUND(D38*N38,2)</f>
        <v>654</v>
      </c>
      <c r="F38" s="26">
        <f>ROUND(D38*O38,2)</f>
        <v>1526</v>
      </c>
      <c r="G38" s="27">
        <f>ROUND(D38*P38,2)</f>
        <v>996.26</v>
      </c>
      <c r="H38" s="27">
        <f t="shared" si="3"/>
        <v>2522.26</v>
      </c>
      <c r="I38" s="50">
        <f t="shared" si="4"/>
        <v>3176.26</v>
      </c>
      <c r="J38" s="21"/>
      <c r="K38" s="77"/>
      <c r="L38" s="55"/>
      <c r="M38" s="57"/>
      <c r="N38" s="53">
        <f t="shared" si="5"/>
        <v>654</v>
      </c>
      <c r="O38" s="53">
        <f t="shared" si="6"/>
        <v>1526</v>
      </c>
      <c r="P38" s="53">
        <v>996.26</v>
      </c>
    </row>
    <row r="39" ht="35.25" customHeight="1" spans="1:19">
      <c r="A39" s="71" t="s">
        <v>15</v>
      </c>
      <c r="B39" s="72"/>
      <c r="C39" s="73"/>
      <c r="D39" s="21">
        <f>D38+D37+D25</f>
        <v>104</v>
      </c>
      <c r="E39" s="25">
        <f>E38+E37+E25</f>
        <v>68016</v>
      </c>
      <c r="F39" s="26">
        <f>F38+F25+F37</f>
        <v>158704</v>
      </c>
      <c r="G39" s="27">
        <f>G38+G37+G25</f>
        <v>103812.92</v>
      </c>
      <c r="H39" s="27">
        <f>H38+H25+H37</f>
        <v>262516.92</v>
      </c>
      <c r="I39" s="50">
        <f>I38+I37+I25</f>
        <v>330532.92</v>
      </c>
      <c r="J39" s="31"/>
      <c r="K39" s="53"/>
      <c r="L39" s="62">
        <f>I39</f>
        <v>330532.92</v>
      </c>
      <c r="M39" s="57"/>
      <c r="N39" s="53"/>
      <c r="O39" s="53"/>
      <c r="P39" s="53"/>
      <c r="R39" s="4"/>
      <c r="S39" s="65"/>
    </row>
    <row r="40" ht="68.25" customHeight="1" spans="1:16">
      <c r="A40" s="74" t="s">
        <v>91</v>
      </c>
      <c r="B40" s="75"/>
      <c r="C40" s="75"/>
      <c r="D40" s="75"/>
      <c r="E40" s="75"/>
      <c r="F40" s="75"/>
      <c r="G40" s="75"/>
      <c r="H40" s="75"/>
      <c r="I40" s="75"/>
      <c r="J40" s="81"/>
      <c r="K40" s="53"/>
      <c r="L40" s="80"/>
      <c r="M40" s="57"/>
      <c r="N40" s="53"/>
      <c r="O40" s="53"/>
      <c r="P40" s="53"/>
    </row>
    <row r="41" ht="68.25" customHeight="1" spans="1:16">
      <c r="A41" s="74" t="s">
        <v>46</v>
      </c>
      <c r="B41" s="76"/>
      <c r="C41" s="76"/>
      <c r="D41" s="76"/>
      <c r="E41" s="76"/>
      <c r="F41" s="76"/>
      <c r="G41" s="76"/>
      <c r="H41" s="76"/>
      <c r="I41" s="76"/>
      <c r="J41" s="82"/>
      <c r="K41" s="64"/>
      <c r="L41" s="63"/>
      <c r="M41" s="92"/>
      <c r="N41" s="83"/>
      <c r="O41" s="64"/>
      <c r="P41" s="64"/>
    </row>
    <row r="42" ht="68.25" customHeight="1" spans="1:16">
      <c r="A42" s="74" t="s">
        <v>47</v>
      </c>
      <c r="B42" s="75"/>
      <c r="C42" s="75"/>
      <c r="D42" s="75"/>
      <c r="E42" s="75"/>
      <c r="F42" s="75"/>
      <c r="G42" s="75"/>
      <c r="H42" s="75"/>
      <c r="I42" s="75"/>
      <c r="J42" s="81"/>
      <c r="K42" s="64"/>
      <c r="L42" s="63"/>
      <c r="M42" s="92"/>
      <c r="N42" s="83"/>
      <c r="O42" s="64"/>
      <c r="P42" s="64"/>
    </row>
    <row r="43" ht="68.25" customHeight="1" spans="1:16">
      <c r="A43" s="74" t="s">
        <v>48</v>
      </c>
      <c r="B43" s="75"/>
      <c r="C43" s="75"/>
      <c r="D43" s="75"/>
      <c r="E43" s="75"/>
      <c r="F43" s="75"/>
      <c r="G43" s="75"/>
      <c r="H43" s="75"/>
      <c r="I43" s="75"/>
      <c r="J43" s="81"/>
      <c r="K43" s="64"/>
      <c r="L43" s="63"/>
      <c r="M43" s="92"/>
      <c r="N43" s="83"/>
      <c r="O43" s="64"/>
      <c r="P43" s="64"/>
    </row>
    <row r="44" ht="68.25" customHeight="1" spans="1:16">
      <c r="A44" s="74" t="s">
        <v>49</v>
      </c>
      <c r="B44" s="75"/>
      <c r="C44" s="75"/>
      <c r="D44" s="75"/>
      <c r="E44" s="75"/>
      <c r="F44" s="75"/>
      <c r="G44" s="75"/>
      <c r="H44" s="75"/>
      <c r="I44" s="75"/>
      <c r="J44" s="81"/>
      <c r="K44" s="64"/>
      <c r="L44" s="63"/>
      <c r="M44" s="92"/>
      <c r="N44" s="83"/>
      <c r="O44" s="64"/>
      <c r="P44" s="64"/>
    </row>
  </sheetData>
  <mergeCells count="19">
    <mergeCell ref="A1:J1"/>
    <mergeCell ref="E2:F2"/>
    <mergeCell ref="B25:C25"/>
    <mergeCell ref="B37:C37"/>
    <mergeCell ref="A39:C39"/>
    <mergeCell ref="A40:J40"/>
    <mergeCell ref="A41:J41"/>
    <mergeCell ref="A42:J42"/>
    <mergeCell ref="A43:J43"/>
    <mergeCell ref="A44:J44"/>
    <mergeCell ref="A2:A3"/>
    <mergeCell ref="B2:B3"/>
    <mergeCell ref="B4:B24"/>
    <mergeCell ref="B26:B36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scale="82" orientation="portrait"/>
  <headerFooter/>
  <rowBreaks count="1" manualBreakCount="1">
    <brk id="25" max="16383" man="1"/>
  </rowBreaks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opLeftCell="A28" workbookViewId="0">
      <selection activeCell="I38" sqref="I38"/>
    </sheetView>
  </sheetViews>
  <sheetFormatPr defaultColWidth="9" defaultRowHeight="38.25" customHeight="1"/>
  <cols>
    <col min="1" max="1" width="3.875" customWidth="1"/>
    <col min="2" max="2" width="12.75" customWidth="1"/>
    <col min="3" max="3" width="16.875" customWidth="1"/>
    <col min="4" max="4" width="5.5" customWidth="1"/>
    <col min="5" max="5" width="11.375" style="3" customWidth="1"/>
    <col min="6" max="6" width="11.375" style="4" customWidth="1"/>
    <col min="7" max="7" width="12.125" style="5" customWidth="1"/>
    <col min="8" max="9" width="11.75" style="5" customWidth="1"/>
    <col min="10" max="10" width="5.5" style="5" customWidth="1"/>
    <col min="11" max="11" width="11.625" customWidth="1"/>
    <col min="12" max="12" width="29.875" style="7" customWidth="1"/>
    <col min="13" max="13" width="11.625" style="8" customWidth="1"/>
    <col min="14" max="14" width="12" style="3" customWidth="1"/>
    <col min="15" max="15" width="11.125" style="3" customWidth="1"/>
    <col min="16" max="16" width="10.125" style="3" customWidth="1"/>
    <col min="18" max="18" width="10.5" customWidth="1"/>
    <col min="19" max="19" width="11.625" customWidth="1"/>
    <col min="20" max="21" width="10.5" customWidth="1"/>
  </cols>
  <sheetData>
    <row r="1" ht="52.5" customHeight="1" spans="1:16">
      <c r="A1" s="9" t="s">
        <v>92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31.5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31.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31.5" customHeight="1" spans="1:16">
      <c r="A4" s="21">
        <v>1</v>
      </c>
      <c r="B4" s="22" t="s">
        <v>32</v>
      </c>
      <c r="C4" s="29" t="s">
        <v>33</v>
      </c>
      <c r="D4" s="22">
        <v>8</v>
      </c>
      <c r="E4" s="25">
        <f t="shared" ref="E4:E24" si="0">ROUND(D4*N4,2)</f>
        <v>5232</v>
      </c>
      <c r="F4" s="26">
        <f t="shared" ref="F4:F24" si="1">ROUND(D4*O4,2)</f>
        <v>12208</v>
      </c>
      <c r="G4" s="27">
        <f t="shared" ref="G4:G24" si="2">ROUND(D4*P4,2)</f>
        <v>7985.76</v>
      </c>
      <c r="H4" s="27">
        <f>ROUND(F4+G4,2)</f>
        <v>20193.76</v>
      </c>
      <c r="I4" s="50">
        <f>ROUND(H4+E4,2)</f>
        <v>25425.76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v>998.22</v>
      </c>
    </row>
    <row r="5" ht="31.5" customHeight="1" spans="1:16">
      <c r="A5" s="21">
        <v>2</v>
      </c>
      <c r="B5" s="22"/>
      <c r="C5" s="86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1996.44</v>
      </c>
      <c r="H5" s="27">
        <f t="shared" ref="H5:H38" si="3">ROUND(F5+G5,2)</f>
        <v>5048.44</v>
      </c>
      <c r="I5" s="50">
        <f t="shared" ref="I5:I38" si="4">ROUND(H5+E5,2)</f>
        <v>6356.44</v>
      </c>
      <c r="J5" s="21"/>
      <c r="K5" s="77"/>
      <c r="L5" s="52"/>
      <c r="M5" s="52"/>
      <c r="N5" s="53">
        <f t="shared" ref="N5:N38" si="5">ROUND(2180*30%,2)</f>
        <v>654</v>
      </c>
      <c r="O5" s="53">
        <f t="shared" ref="O5:O38" si="6">ROUND(2180*70%,2)</f>
        <v>1526</v>
      </c>
      <c r="P5" s="53">
        <v>998.22</v>
      </c>
    </row>
    <row r="6" ht="31.5" customHeight="1" spans="1:16">
      <c r="A6" s="21">
        <v>3</v>
      </c>
      <c r="B6" s="22"/>
      <c r="C6" s="84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998.22</v>
      </c>
      <c r="H6" s="27">
        <f t="shared" si="3"/>
        <v>2524.22</v>
      </c>
      <c r="I6" s="50">
        <f t="shared" si="4"/>
        <v>3178.22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v>998.22</v>
      </c>
    </row>
    <row r="7" ht="31.5" customHeight="1" spans="1:16">
      <c r="A7" s="21">
        <v>4</v>
      </c>
      <c r="B7" s="22"/>
      <c r="C7" s="29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1996.44</v>
      </c>
      <c r="H7" s="27">
        <f t="shared" si="3"/>
        <v>5048.44</v>
      </c>
      <c r="I7" s="50">
        <f t="shared" si="4"/>
        <v>6356.44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v>998.22</v>
      </c>
    </row>
    <row r="8" ht="31.5" customHeight="1" spans="1:16">
      <c r="A8" s="21">
        <v>5</v>
      </c>
      <c r="B8" s="22"/>
      <c r="C8" s="84" t="s">
        <v>37</v>
      </c>
      <c r="D8" s="22">
        <v>4</v>
      </c>
      <c r="E8" s="25">
        <f t="shared" si="0"/>
        <v>2616</v>
      </c>
      <c r="F8" s="26">
        <f t="shared" si="1"/>
        <v>6104</v>
      </c>
      <c r="G8" s="27">
        <f t="shared" si="2"/>
        <v>3992.88</v>
      </c>
      <c r="H8" s="27">
        <f t="shared" si="3"/>
        <v>10096.88</v>
      </c>
      <c r="I8" s="50">
        <f t="shared" si="4"/>
        <v>12712.88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v>998.22</v>
      </c>
    </row>
    <row r="9" ht="31.5" customHeight="1" spans="1:16">
      <c r="A9" s="21">
        <v>6</v>
      </c>
      <c r="B9" s="22"/>
      <c r="C9" s="29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3992.88</v>
      </c>
      <c r="H9" s="27">
        <f t="shared" si="3"/>
        <v>10096.88</v>
      </c>
      <c r="I9" s="50">
        <f t="shared" si="4"/>
        <v>12712.88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v>998.22</v>
      </c>
    </row>
    <row r="10" ht="31.5" customHeight="1" spans="1:16">
      <c r="A10" s="21">
        <v>7</v>
      </c>
      <c r="B10" s="22"/>
      <c r="C10" s="29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998.22</v>
      </c>
      <c r="H10" s="27">
        <f t="shared" si="3"/>
        <v>2524.22</v>
      </c>
      <c r="I10" s="50">
        <f t="shared" si="4"/>
        <v>3178.22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v>998.22</v>
      </c>
    </row>
    <row r="11" ht="31.5" customHeight="1" spans="1:16">
      <c r="A11" s="21">
        <v>8</v>
      </c>
      <c r="B11" s="22"/>
      <c r="C11" s="29" t="s">
        <v>40</v>
      </c>
      <c r="D11" s="22">
        <v>2</v>
      </c>
      <c r="E11" s="25">
        <f t="shared" si="0"/>
        <v>1308</v>
      </c>
      <c r="F11" s="26">
        <f t="shared" si="1"/>
        <v>3052</v>
      </c>
      <c r="G11" s="27">
        <f t="shared" si="2"/>
        <v>1996.44</v>
      </c>
      <c r="H11" s="27">
        <f t="shared" si="3"/>
        <v>5048.44</v>
      </c>
      <c r="I11" s="50">
        <f t="shared" si="4"/>
        <v>6356.44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v>998.22</v>
      </c>
    </row>
    <row r="12" ht="31.5" customHeight="1" spans="1:16">
      <c r="A12" s="21">
        <v>9</v>
      </c>
      <c r="B12" s="22"/>
      <c r="C12" s="29" t="s">
        <v>41</v>
      </c>
      <c r="D12" s="22">
        <v>4</v>
      </c>
      <c r="E12" s="25">
        <f t="shared" si="0"/>
        <v>2616</v>
      </c>
      <c r="F12" s="26">
        <f t="shared" si="1"/>
        <v>6104</v>
      </c>
      <c r="G12" s="27">
        <f t="shared" si="2"/>
        <v>3992.88</v>
      </c>
      <c r="H12" s="27">
        <f t="shared" si="3"/>
        <v>10096.88</v>
      </c>
      <c r="I12" s="50">
        <f t="shared" si="4"/>
        <v>12712.88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v>998.22</v>
      </c>
    </row>
    <row r="13" ht="31.5" customHeight="1" spans="1:16">
      <c r="A13" s="21">
        <v>10</v>
      </c>
      <c r="B13" s="22"/>
      <c r="C13" s="29" t="s">
        <v>42</v>
      </c>
      <c r="D13" s="22">
        <v>3</v>
      </c>
      <c r="E13" s="25">
        <f t="shared" si="0"/>
        <v>1962</v>
      </c>
      <c r="F13" s="26">
        <f t="shared" si="1"/>
        <v>4578</v>
      </c>
      <c r="G13" s="27">
        <f t="shared" si="2"/>
        <v>2994.66</v>
      </c>
      <c r="H13" s="27">
        <f t="shared" si="3"/>
        <v>7572.66</v>
      </c>
      <c r="I13" s="50">
        <f t="shared" si="4"/>
        <v>9534.66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v>998.22</v>
      </c>
    </row>
    <row r="14" ht="31.5" customHeight="1" spans="1:16">
      <c r="A14" s="21">
        <v>11</v>
      </c>
      <c r="B14" s="22"/>
      <c r="C14" s="85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5989.32</v>
      </c>
      <c r="H14" s="27">
        <f t="shared" si="3"/>
        <v>15145.32</v>
      </c>
      <c r="I14" s="50">
        <f t="shared" si="4"/>
        <v>19069.32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v>998.22</v>
      </c>
    </row>
    <row r="15" ht="31.5" customHeight="1" spans="1:16">
      <c r="A15" s="21">
        <v>12</v>
      </c>
      <c r="B15" s="22"/>
      <c r="C15" s="29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1996.44</v>
      </c>
      <c r="H15" s="27">
        <f t="shared" si="3"/>
        <v>5048.44</v>
      </c>
      <c r="I15" s="50">
        <f t="shared" si="4"/>
        <v>6356.44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v>998.22</v>
      </c>
    </row>
    <row r="16" ht="31.5" customHeight="1" spans="1:16">
      <c r="A16" s="21">
        <v>13</v>
      </c>
      <c r="B16" s="22"/>
      <c r="C16" s="29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2994.66</v>
      </c>
      <c r="H16" s="27">
        <f t="shared" si="3"/>
        <v>7572.66</v>
      </c>
      <c r="I16" s="50">
        <f t="shared" si="4"/>
        <v>9534.66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v>998.22</v>
      </c>
    </row>
    <row r="17" ht="31.5" customHeight="1" spans="1:16">
      <c r="A17" s="21">
        <v>14</v>
      </c>
      <c r="B17" s="22"/>
      <c r="C17" s="29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10980.42</v>
      </c>
      <c r="H17" s="27">
        <f t="shared" si="3"/>
        <v>27766.42</v>
      </c>
      <c r="I17" s="50">
        <f t="shared" si="4"/>
        <v>34960.42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v>998.22</v>
      </c>
    </row>
    <row r="18" ht="31.5" customHeight="1" spans="1:16">
      <c r="A18" s="21">
        <v>15</v>
      </c>
      <c r="B18" s="22"/>
      <c r="C18" s="29" t="s">
        <v>60</v>
      </c>
      <c r="D18" s="22">
        <v>3</v>
      </c>
      <c r="E18" s="25">
        <f t="shared" si="0"/>
        <v>1962</v>
      </c>
      <c r="F18" s="26">
        <f t="shared" si="1"/>
        <v>4578</v>
      </c>
      <c r="G18" s="27">
        <f t="shared" si="2"/>
        <v>2994.66</v>
      </c>
      <c r="H18" s="27">
        <f t="shared" si="3"/>
        <v>7572.66</v>
      </c>
      <c r="I18" s="50">
        <f t="shared" si="4"/>
        <v>9534.66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v>998.22</v>
      </c>
    </row>
    <row r="19" ht="31.5" customHeight="1" spans="1:16">
      <c r="A19" s="21">
        <v>16</v>
      </c>
      <c r="B19" s="22"/>
      <c r="C19" s="29" t="s">
        <v>61</v>
      </c>
      <c r="D19" s="22">
        <v>3</v>
      </c>
      <c r="E19" s="25">
        <f t="shared" si="0"/>
        <v>1962</v>
      </c>
      <c r="F19" s="26">
        <f t="shared" si="1"/>
        <v>4578</v>
      </c>
      <c r="G19" s="27">
        <f t="shared" si="2"/>
        <v>2994.66</v>
      </c>
      <c r="H19" s="27">
        <f t="shared" si="3"/>
        <v>7572.66</v>
      </c>
      <c r="I19" s="50">
        <f t="shared" si="4"/>
        <v>9534.66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v>998.22</v>
      </c>
    </row>
    <row r="20" ht="31.5" customHeight="1" spans="1:16">
      <c r="A20" s="21">
        <v>17</v>
      </c>
      <c r="B20" s="22"/>
      <c r="C20" s="29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998.22</v>
      </c>
      <c r="H20" s="27">
        <f t="shared" si="3"/>
        <v>2524.22</v>
      </c>
      <c r="I20" s="50">
        <f t="shared" si="4"/>
        <v>3178.22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v>998.22</v>
      </c>
    </row>
    <row r="21" ht="31.5" customHeight="1" spans="1:16">
      <c r="A21" s="21">
        <v>18</v>
      </c>
      <c r="B21" s="22"/>
      <c r="C21" s="29" t="s">
        <v>67</v>
      </c>
      <c r="D21" s="22">
        <v>2</v>
      </c>
      <c r="E21" s="25">
        <f t="shared" si="0"/>
        <v>1308</v>
      </c>
      <c r="F21" s="26">
        <f t="shared" si="1"/>
        <v>3052</v>
      </c>
      <c r="G21" s="27">
        <f t="shared" si="2"/>
        <v>1996.44</v>
      </c>
      <c r="H21" s="27">
        <f t="shared" si="3"/>
        <v>5048.44</v>
      </c>
      <c r="I21" s="50">
        <f t="shared" si="4"/>
        <v>6356.44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v>998.22</v>
      </c>
    </row>
    <row r="22" ht="31.5" customHeight="1" spans="1:16">
      <c r="A22" s="21">
        <v>19</v>
      </c>
      <c r="B22" s="22"/>
      <c r="C22" s="29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998.22</v>
      </c>
      <c r="H22" s="27">
        <f t="shared" si="3"/>
        <v>2524.22</v>
      </c>
      <c r="I22" s="50">
        <f t="shared" si="4"/>
        <v>3178.22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v>998.22</v>
      </c>
    </row>
    <row r="23" ht="31.5" customHeight="1" spans="1:16">
      <c r="A23" s="21">
        <v>20</v>
      </c>
      <c r="B23" s="22"/>
      <c r="C23" s="29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3992.88</v>
      </c>
      <c r="H23" s="27">
        <f t="shared" si="3"/>
        <v>10096.88</v>
      </c>
      <c r="I23" s="50">
        <f t="shared" si="4"/>
        <v>12712.88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v>998.22</v>
      </c>
    </row>
    <row r="24" ht="31.5" customHeight="1" spans="1:16">
      <c r="A24" s="21">
        <v>21</v>
      </c>
      <c r="B24" s="22"/>
      <c r="C24" s="29" t="s">
        <v>83</v>
      </c>
      <c r="D24" s="22">
        <v>3</v>
      </c>
      <c r="E24" s="25">
        <f t="shared" si="0"/>
        <v>1962</v>
      </c>
      <c r="F24" s="26">
        <f t="shared" si="1"/>
        <v>4578</v>
      </c>
      <c r="G24" s="27">
        <f t="shared" si="2"/>
        <v>2994.66</v>
      </c>
      <c r="H24" s="27">
        <f t="shared" si="3"/>
        <v>7572.66</v>
      </c>
      <c r="I24" s="50">
        <f t="shared" si="4"/>
        <v>9534.66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v>998.22</v>
      </c>
    </row>
    <row r="25" ht="31.5" customHeight="1" spans="1:16">
      <c r="A25" s="21">
        <v>22</v>
      </c>
      <c r="B25" s="32" t="s">
        <v>44</v>
      </c>
      <c r="C25" s="29"/>
      <c r="D25" s="22">
        <f t="shared" ref="D25:I25" si="7">SUM(D4:D24)</f>
        <v>70</v>
      </c>
      <c r="E25" s="25">
        <f t="shared" si="7"/>
        <v>45780</v>
      </c>
      <c r="F25" s="26">
        <f t="shared" si="7"/>
        <v>106820</v>
      </c>
      <c r="G25" s="27">
        <f t="shared" si="7"/>
        <v>69875.4</v>
      </c>
      <c r="H25" s="27">
        <f t="shared" si="7"/>
        <v>176695.4</v>
      </c>
      <c r="I25" s="50">
        <f t="shared" si="7"/>
        <v>222475.4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v>998.22</v>
      </c>
    </row>
    <row r="26" ht="31.5" customHeight="1" spans="1:16">
      <c r="A26" s="21">
        <v>23</v>
      </c>
      <c r="B26" s="22" t="s">
        <v>70</v>
      </c>
      <c r="C26" s="29" t="s">
        <v>33</v>
      </c>
      <c r="D26" s="22">
        <v>2</v>
      </c>
      <c r="E26" s="25">
        <f>ROUND(D26*N26,2)</f>
        <v>1308</v>
      </c>
      <c r="F26" s="26">
        <f>ROUND(D26*O26,2)</f>
        <v>3052</v>
      </c>
      <c r="G26" s="27">
        <f>ROUND(D26*P26,2)</f>
        <v>1996.44</v>
      </c>
      <c r="H26" s="27">
        <f t="shared" ref="H26:H36" si="8">ROUND(F26+G26,2)</f>
        <v>5048.44</v>
      </c>
      <c r="I26" s="50">
        <f t="shared" ref="I26:I36" si="9">ROUND(H26+E26,2)</f>
        <v>6356.44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v>998.22</v>
      </c>
    </row>
    <row r="27" ht="31.5" customHeight="1" spans="1:16">
      <c r="A27" s="21">
        <v>24</v>
      </c>
      <c r="B27" s="22"/>
      <c r="C27" s="29" t="s">
        <v>69</v>
      </c>
      <c r="D27" s="22">
        <v>1</v>
      </c>
      <c r="E27" s="25">
        <f t="shared" ref="E27:E36" si="10">ROUND(D27*N27,2)</f>
        <v>654</v>
      </c>
      <c r="F27" s="26">
        <f t="shared" ref="F27:F36" si="11">ROUND(D27*O27,2)</f>
        <v>1526</v>
      </c>
      <c r="G27" s="27">
        <f t="shared" ref="G27:G36" si="12">ROUND(D27*P27,2)</f>
        <v>998.22</v>
      </c>
      <c r="H27" s="27">
        <f t="shared" si="8"/>
        <v>2524.22</v>
      </c>
      <c r="I27" s="50">
        <f t="shared" si="9"/>
        <v>3178.22</v>
      </c>
      <c r="J27" s="21"/>
      <c r="K27" s="77"/>
      <c r="L27" s="55"/>
      <c r="M27" s="55"/>
      <c r="N27" s="53">
        <f t="shared" si="5"/>
        <v>654</v>
      </c>
      <c r="O27" s="53">
        <f t="shared" si="6"/>
        <v>1526</v>
      </c>
      <c r="P27" s="53">
        <v>998.22</v>
      </c>
    </row>
    <row r="28" ht="31.5" customHeight="1" spans="1:16">
      <c r="A28" s="21">
        <v>25</v>
      </c>
      <c r="B28" s="22"/>
      <c r="C28" s="29" t="s">
        <v>75</v>
      </c>
      <c r="D28" s="22">
        <v>4</v>
      </c>
      <c r="E28" s="25">
        <f t="shared" si="10"/>
        <v>2616</v>
      </c>
      <c r="F28" s="26">
        <f t="shared" si="11"/>
        <v>6104</v>
      </c>
      <c r="G28" s="27">
        <f t="shared" si="12"/>
        <v>3992.88</v>
      </c>
      <c r="H28" s="27">
        <f t="shared" si="8"/>
        <v>10096.88</v>
      </c>
      <c r="I28" s="50">
        <f t="shared" si="9"/>
        <v>12712.88</v>
      </c>
      <c r="J28" s="21"/>
      <c r="K28" s="77"/>
      <c r="L28" s="55"/>
      <c r="M28" s="55"/>
      <c r="N28" s="53">
        <f t="shared" si="5"/>
        <v>654</v>
      </c>
      <c r="O28" s="53">
        <f t="shared" si="6"/>
        <v>1526</v>
      </c>
      <c r="P28" s="53">
        <v>998.22</v>
      </c>
    </row>
    <row r="29" ht="31.5" customHeight="1" spans="1:16">
      <c r="A29" s="21">
        <v>26</v>
      </c>
      <c r="B29" s="22"/>
      <c r="C29" s="29" t="s">
        <v>76</v>
      </c>
      <c r="D29" s="22">
        <v>2</v>
      </c>
      <c r="E29" s="25">
        <f t="shared" si="10"/>
        <v>1308</v>
      </c>
      <c r="F29" s="26">
        <f t="shared" si="11"/>
        <v>3052</v>
      </c>
      <c r="G29" s="27">
        <f t="shared" si="12"/>
        <v>1996.44</v>
      </c>
      <c r="H29" s="27">
        <f t="shared" si="8"/>
        <v>5048.44</v>
      </c>
      <c r="I29" s="50">
        <f t="shared" si="9"/>
        <v>6356.44</v>
      </c>
      <c r="J29" s="21"/>
      <c r="K29" s="77"/>
      <c r="L29" s="55"/>
      <c r="M29" s="55"/>
      <c r="N29" s="53">
        <f t="shared" si="5"/>
        <v>654</v>
      </c>
      <c r="O29" s="53">
        <f t="shared" si="6"/>
        <v>1526</v>
      </c>
      <c r="P29" s="53">
        <v>998.22</v>
      </c>
    </row>
    <row r="30" ht="31.5" customHeight="1" spans="1:16">
      <c r="A30" s="21">
        <v>27</v>
      </c>
      <c r="B30" s="22"/>
      <c r="C30" s="29" t="s">
        <v>77</v>
      </c>
      <c r="D30" s="22">
        <v>4</v>
      </c>
      <c r="E30" s="25">
        <f t="shared" si="10"/>
        <v>2616</v>
      </c>
      <c r="F30" s="26">
        <f t="shared" si="11"/>
        <v>6104</v>
      </c>
      <c r="G30" s="27">
        <f t="shared" si="12"/>
        <v>3992.88</v>
      </c>
      <c r="H30" s="27">
        <f t="shared" si="8"/>
        <v>10096.88</v>
      </c>
      <c r="I30" s="50">
        <f t="shared" si="9"/>
        <v>12712.88</v>
      </c>
      <c r="J30" s="21"/>
      <c r="K30" s="77"/>
      <c r="L30" s="55"/>
      <c r="M30" s="55"/>
      <c r="N30" s="53">
        <f t="shared" si="5"/>
        <v>654</v>
      </c>
      <c r="O30" s="53">
        <f t="shared" si="6"/>
        <v>1526</v>
      </c>
      <c r="P30" s="53">
        <v>998.22</v>
      </c>
    </row>
    <row r="31" ht="31.5" customHeight="1" spans="1:16">
      <c r="A31" s="21">
        <v>28</v>
      </c>
      <c r="B31" s="22"/>
      <c r="C31" s="29" t="s">
        <v>60</v>
      </c>
      <c r="D31" s="22">
        <v>2</v>
      </c>
      <c r="E31" s="25">
        <f t="shared" si="10"/>
        <v>1308</v>
      </c>
      <c r="F31" s="26">
        <f t="shared" si="11"/>
        <v>3052</v>
      </c>
      <c r="G31" s="27">
        <f t="shared" si="12"/>
        <v>1996.44</v>
      </c>
      <c r="H31" s="27">
        <f t="shared" si="8"/>
        <v>5048.44</v>
      </c>
      <c r="I31" s="50">
        <f t="shared" si="9"/>
        <v>6356.44</v>
      </c>
      <c r="J31" s="21"/>
      <c r="K31" s="77"/>
      <c r="L31" s="55"/>
      <c r="M31" s="55"/>
      <c r="N31" s="53">
        <f t="shared" si="5"/>
        <v>654</v>
      </c>
      <c r="O31" s="53">
        <f t="shared" si="6"/>
        <v>1526</v>
      </c>
      <c r="P31" s="53">
        <v>998.22</v>
      </c>
    </row>
    <row r="32" ht="31.5" customHeight="1" spans="1:16">
      <c r="A32" s="21">
        <v>29</v>
      </c>
      <c r="B32" s="22"/>
      <c r="C32" s="29" t="s">
        <v>67</v>
      </c>
      <c r="D32" s="22">
        <v>1</v>
      </c>
      <c r="E32" s="25">
        <f t="shared" si="10"/>
        <v>654</v>
      </c>
      <c r="F32" s="26">
        <f t="shared" si="11"/>
        <v>1526</v>
      </c>
      <c r="G32" s="27">
        <f t="shared" si="12"/>
        <v>998.22</v>
      </c>
      <c r="H32" s="27">
        <f t="shared" si="8"/>
        <v>2524.22</v>
      </c>
      <c r="I32" s="50">
        <f t="shared" si="9"/>
        <v>3178.22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v>998.22</v>
      </c>
    </row>
    <row r="33" ht="31.5" customHeight="1" spans="1:16">
      <c r="A33" s="21">
        <v>30</v>
      </c>
      <c r="B33" s="22"/>
      <c r="C33" s="29" t="s">
        <v>34</v>
      </c>
      <c r="D33" s="22">
        <v>4</v>
      </c>
      <c r="E33" s="25">
        <f t="shared" si="10"/>
        <v>2616</v>
      </c>
      <c r="F33" s="26">
        <f t="shared" si="11"/>
        <v>6104</v>
      </c>
      <c r="G33" s="27">
        <f t="shared" si="12"/>
        <v>3992.88</v>
      </c>
      <c r="H33" s="27">
        <f t="shared" si="8"/>
        <v>10096.88</v>
      </c>
      <c r="I33" s="50">
        <f t="shared" si="9"/>
        <v>12712.88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v>998.22</v>
      </c>
    </row>
    <row r="34" ht="31.5" customHeight="1" spans="1:16">
      <c r="A34" s="21">
        <v>31</v>
      </c>
      <c r="B34" s="22"/>
      <c r="C34" s="29" t="s">
        <v>78</v>
      </c>
      <c r="D34" s="22">
        <v>9</v>
      </c>
      <c r="E34" s="25">
        <f t="shared" si="10"/>
        <v>5886</v>
      </c>
      <c r="F34" s="26">
        <f t="shared" si="11"/>
        <v>13734</v>
      </c>
      <c r="G34" s="27">
        <f t="shared" si="12"/>
        <v>8983.98</v>
      </c>
      <c r="H34" s="27">
        <f t="shared" si="8"/>
        <v>22717.98</v>
      </c>
      <c r="I34" s="50">
        <f t="shared" si="9"/>
        <v>28603.98</v>
      </c>
      <c r="J34" s="21"/>
      <c r="K34" s="77"/>
      <c r="L34" s="55"/>
      <c r="M34" s="55"/>
      <c r="N34" s="53">
        <f t="shared" si="5"/>
        <v>654</v>
      </c>
      <c r="O34" s="53">
        <f t="shared" si="6"/>
        <v>1526</v>
      </c>
      <c r="P34" s="53">
        <v>998.22</v>
      </c>
    </row>
    <row r="35" ht="31.5" customHeight="1" spans="1:16">
      <c r="A35" s="21">
        <v>32</v>
      </c>
      <c r="B35" s="22"/>
      <c r="C35" s="29" t="s">
        <v>84</v>
      </c>
      <c r="D35" s="22">
        <v>1</v>
      </c>
      <c r="E35" s="25">
        <f t="shared" si="10"/>
        <v>654</v>
      </c>
      <c r="F35" s="26">
        <f t="shared" si="11"/>
        <v>1526</v>
      </c>
      <c r="G35" s="27">
        <f t="shared" si="12"/>
        <v>998.22</v>
      </c>
      <c r="H35" s="27">
        <f t="shared" si="8"/>
        <v>2524.22</v>
      </c>
      <c r="I35" s="50">
        <f t="shared" si="9"/>
        <v>3178.22</v>
      </c>
      <c r="J35" s="21"/>
      <c r="K35" s="78"/>
      <c r="L35" s="57"/>
      <c r="M35" s="57"/>
      <c r="N35" s="53">
        <f t="shared" si="5"/>
        <v>654</v>
      </c>
      <c r="O35" s="53">
        <f t="shared" si="6"/>
        <v>1526</v>
      </c>
      <c r="P35" s="53">
        <v>998.22</v>
      </c>
    </row>
    <row r="36" ht="31.5" customHeight="1" spans="1:16">
      <c r="A36" s="21">
        <v>33</v>
      </c>
      <c r="B36" s="22"/>
      <c r="C36" s="29" t="s">
        <v>85</v>
      </c>
      <c r="D36" s="22">
        <v>2</v>
      </c>
      <c r="E36" s="25">
        <f t="shared" si="10"/>
        <v>1308</v>
      </c>
      <c r="F36" s="26">
        <f t="shared" si="11"/>
        <v>3052</v>
      </c>
      <c r="G36" s="27">
        <f t="shared" si="12"/>
        <v>1996.44</v>
      </c>
      <c r="H36" s="27">
        <f t="shared" si="8"/>
        <v>5048.44</v>
      </c>
      <c r="I36" s="50">
        <f t="shared" si="9"/>
        <v>6356.44</v>
      </c>
      <c r="J36" s="21"/>
      <c r="K36" s="77"/>
      <c r="L36" s="55"/>
      <c r="M36" s="55"/>
      <c r="N36" s="53">
        <f t="shared" si="5"/>
        <v>654</v>
      </c>
      <c r="O36" s="53">
        <f t="shared" si="6"/>
        <v>1526</v>
      </c>
      <c r="P36" s="53">
        <v>998.22</v>
      </c>
    </row>
    <row r="37" ht="31.5" customHeight="1" spans="1:16">
      <c r="A37" s="21">
        <v>34</v>
      </c>
      <c r="B37" s="32" t="s">
        <v>44</v>
      </c>
      <c r="C37" s="29"/>
      <c r="D37" s="22">
        <f t="shared" ref="D37:I37" si="13">SUM(D26:D36)</f>
        <v>32</v>
      </c>
      <c r="E37" s="25">
        <f t="shared" si="13"/>
        <v>20928</v>
      </c>
      <c r="F37" s="26">
        <f t="shared" si="13"/>
        <v>48832</v>
      </c>
      <c r="G37" s="27">
        <f t="shared" si="13"/>
        <v>31943.04</v>
      </c>
      <c r="H37" s="27">
        <f t="shared" si="13"/>
        <v>80775.04</v>
      </c>
      <c r="I37" s="50">
        <f t="shared" si="13"/>
        <v>101703.04</v>
      </c>
      <c r="J37" s="21"/>
      <c r="K37" s="79"/>
      <c r="L37" s="58"/>
      <c r="M37" s="55"/>
      <c r="N37" s="53">
        <f t="shared" si="5"/>
        <v>654</v>
      </c>
      <c r="O37" s="53">
        <f t="shared" si="6"/>
        <v>1526</v>
      </c>
      <c r="P37" s="53">
        <v>998.22</v>
      </c>
    </row>
    <row r="38" ht="31.5" customHeight="1" spans="1:16">
      <c r="A38" s="21">
        <v>35</v>
      </c>
      <c r="B38" s="33" t="s">
        <v>90</v>
      </c>
      <c r="C38" s="33" t="s">
        <v>12</v>
      </c>
      <c r="D38" s="22">
        <v>1</v>
      </c>
      <c r="E38" s="25">
        <f>ROUND(D38*N38,2)</f>
        <v>654</v>
      </c>
      <c r="F38" s="26">
        <f>ROUND(D38*O38,2)</f>
        <v>1526</v>
      </c>
      <c r="G38" s="27">
        <f>ROUND(D38*P38,2)</f>
        <v>996.26</v>
      </c>
      <c r="H38" s="27">
        <f t="shared" si="3"/>
        <v>2522.26</v>
      </c>
      <c r="I38" s="50">
        <f t="shared" si="4"/>
        <v>3176.26</v>
      </c>
      <c r="J38" s="21"/>
      <c r="K38" s="77"/>
      <c r="L38" s="55"/>
      <c r="M38" s="55"/>
      <c r="N38" s="53">
        <f t="shared" si="5"/>
        <v>654</v>
      </c>
      <c r="O38" s="53">
        <f t="shared" si="6"/>
        <v>1526</v>
      </c>
      <c r="P38" s="53">
        <v>996.26</v>
      </c>
    </row>
    <row r="39" ht="31.5" customHeight="1" spans="1:19">
      <c r="A39" s="71" t="s">
        <v>15</v>
      </c>
      <c r="B39" s="72"/>
      <c r="C39" s="73"/>
      <c r="D39" s="21">
        <f>D38+D37+D25</f>
        <v>103</v>
      </c>
      <c r="E39" s="25">
        <f>E38+E37+E25</f>
        <v>67362</v>
      </c>
      <c r="F39" s="26">
        <f>F38+F25+F37</f>
        <v>157178</v>
      </c>
      <c r="G39" s="27">
        <f>G38+G37+G25</f>
        <v>102814.7</v>
      </c>
      <c r="H39" s="27">
        <f>H38+H25+H37</f>
        <v>259992.7</v>
      </c>
      <c r="I39" s="50">
        <f>I38+I37+I25</f>
        <v>327354.7</v>
      </c>
      <c r="J39" s="31"/>
      <c r="K39" s="53"/>
      <c r="L39" s="62">
        <f>I39</f>
        <v>327354.7</v>
      </c>
      <c r="M39" s="80"/>
      <c r="N39" s="53">
        <f>G39-G35</f>
        <v>101816.48</v>
      </c>
      <c r="O39" s="53"/>
      <c r="P39" s="53"/>
      <c r="R39" s="4"/>
      <c r="S39" s="65"/>
    </row>
    <row r="40" ht="68.25" customHeight="1" spans="1:16">
      <c r="A40" s="74" t="s">
        <v>93</v>
      </c>
      <c r="B40" s="75"/>
      <c r="C40" s="75"/>
      <c r="D40" s="75"/>
      <c r="E40" s="75"/>
      <c r="F40" s="75"/>
      <c r="G40" s="75"/>
      <c r="H40" s="75"/>
      <c r="I40" s="75"/>
      <c r="J40" s="81"/>
      <c r="K40" s="53"/>
      <c r="L40" s="80"/>
      <c r="M40" s="80"/>
      <c r="N40" s="53"/>
      <c r="O40" s="53"/>
      <c r="P40" s="53"/>
    </row>
    <row r="41" ht="68.25" customHeight="1" spans="1:16">
      <c r="A41" s="74" t="s">
        <v>46</v>
      </c>
      <c r="B41" s="76"/>
      <c r="C41" s="76"/>
      <c r="D41" s="76"/>
      <c r="E41" s="76"/>
      <c r="F41" s="76"/>
      <c r="G41" s="76"/>
      <c r="H41" s="76"/>
      <c r="I41" s="76"/>
      <c r="J41" s="82"/>
      <c r="K41" s="64"/>
      <c r="L41" s="63"/>
      <c r="M41" s="63"/>
      <c r="N41" s="83"/>
      <c r="O41" s="64"/>
      <c r="P41" s="64"/>
    </row>
    <row r="42" ht="68.25" customHeight="1" spans="1:16">
      <c r="A42" s="74" t="s">
        <v>47</v>
      </c>
      <c r="B42" s="75"/>
      <c r="C42" s="75"/>
      <c r="D42" s="75"/>
      <c r="E42" s="75"/>
      <c r="F42" s="75"/>
      <c r="G42" s="75"/>
      <c r="H42" s="75"/>
      <c r="I42" s="75"/>
      <c r="J42" s="81"/>
      <c r="K42" s="64"/>
      <c r="L42" s="63"/>
      <c r="M42" s="63"/>
      <c r="N42" s="83"/>
      <c r="O42" s="64"/>
      <c r="P42" s="64"/>
    </row>
    <row r="43" ht="68.25" customHeight="1" spans="1:16">
      <c r="A43" s="74" t="s">
        <v>48</v>
      </c>
      <c r="B43" s="75"/>
      <c r="C43" s="75"/>
      <c r="D43" s="75"/>
      <c r="E43" s="75"/>
      <c r="F43" s="75"/>
      <c r="G43" s="75"/>
      <c r="H43" s="75"/>
      <c r="I43" s="75"/>
      <c r="J43" s="81"/>
      <c r="K43" s="64"/>
      <c r="L43" s="63"/>
      <c r="M43" s="63"/>
      <c r="N43" s="83"/>
      <c r="O43" s="64"/>
      <c r="P43" s="64"/>
    </row>
    <row r="44" ht="68.25" customHeight="1" spans="1:16">
      <c r="A44" s="74" t="s">
        <v>49</v>
      </c>
      <c r="B44" s="75"/>
      <c r="C44" s="75"/>
      <c r="D44" s="75"/>
      <c r="E44" s="75"/>
      <c r="F44" s="75"/>
      <c r="G44" s="75"/>
      <c r="H44" s="75"/>
      <c r="I44" s="75"/>
      <c r="J44" s="81"/>
      <c r="K44" s="64"/>
      <c r="L44" s="63"/>
      <c r="M44" s="63"/>
      <c r="N44" s="83"/>
      <c r="O44" s="64"/>
      <c r="P44" s="64"/>
    </row>
  </sheetData>
  <mergeCells count="19">
    <mergeCell ref="A1:J1"/>
    <mergeCell ref="E2:F2"/>
    <mergeCell ref="B25:C25"/>
    <mergeCell ref="B37:C37"/>
    <mergeCell ref="A39:C39"/>
    <mergeCell ref="A40:J40"/>
    <mergeCell ref="A41:J41"/>
    <mergeCell ref="A42:J42"/>
    <mergeCell ref="A43:J43"/>
    <mergeCell ref="A44:J44"/>
    <mergeCell ref="A2:A3"/>
    <mergeCell ref="B2:B3"/>
    <mergeCell ref="B4:B24"/>
    <mergeCell ref="B26:B36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scale="86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opLeftCell="A28" workbookViewId="0">
      <selection activeCell="I41" sqref="I41"/>
    </sheetView>
  </sheetViews>
  <sheetFormatPr defaultColWidth="9" defaultRowHeight="38.25" customHeight="1"/>
  <cols>
    <col min="1" max="1" width="3.875" customWidth="1"/>
    <col min="2" max="2" width="13.125" customWidth="1"/>
    <col min="3" max="3" width="17.875" customWidth="1"/>
    <col min="4" max="4" width="5.5" customWidth="1"/>
    <col min="5" max="5" width="9.5" style="3" customWidth="1"/>
    <col min="6" max="6" width="9.5" style="4" customWidth="1"/>
    <col min="7" max="7" width="11.625" style="5" customWidth="1"/>
    <col min="8" max="8" width="12.875" style="5" customWidth="1"/>
    <col min="9" max="9" width="11.75" style="5" customWidth="1"/>
    <col min="10" max="10" width="3.5" style="5" customWidth="1"/>
    <col min="11" max="11" width="11.625" customWidth="1"/>
    <col min="12" max="12" width="29.875" style="7" customWidth="1"/>
    <col min="13" max="13" width="11.625" style="8" customWidth="1"/>
    <col min="14" max="14" width="12" style="3" customWidth="1"/>
    <col min="15" max="15" width="11.125" style="3" customWidth="1"/>
    <col min="16" max="16" width="10.125" style="3" customWidth="1"/>
    <col min="18" max="18" width="10.5" customWidth="1"/>
    <col min="19" max="19" width="11.625" customWidth="1"/>
    <col min="20" max="21" width="10.5" customWidth="1"/>
  </cols>
  <sheetData>
    <row r="1" ht="49.5" customHeight="1" spans="1:16">
      <c r="A1" s="9" t="s">
        <v>94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26.25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26.2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26.25" customHeight="1" spans="1:16">
      <c r="A4" s="21">
        <v>1</v>
      </c>
      <c r="B4" s="22" t="s">
        <v>32</v>
      </c>
      <c r="C4" s="29" t="s">
        <v>33</v>
      </c>
      <c r="D4" s="22">
        <v>8</v>
      </c>
      <c r="E4" s="25">
        <f t="shared" ref="E4:E24" si="0">ROUND(D4*N4,2)</f>
        <v>5232</v>
      </c>
      <c r="F4" s="26">
        <f t="shared" ref="F4:F24" si="1">ROUND(D4*O4,2)</f>
        <v>12208</v>
      </c>
      <c r="G4" s="27">
        <f t="shared" ref="G4:G40" si="2">ROUND(D4*P4,2)</f>
        <v>7922.88</v>
      </c>
      <c r="H4" s="27">
        <f>ROUND(F4+G4,2)</f>
        <v>20130.88</v>
      </c>
      <c r="I4" s="50">
        <f>ROUND(H4+E4,2)</f>
        <v>25362.88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v>990.36</v>
      </c>
    </row>
    <row r="5" ht="26.25" customHeight="1" spans="1:16">
      <c r="A5" s="21">
        <v>2</v>
      </c>
      <c r="B5" s="22"/>
      <c r="C5" s="86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1980.72</v>
      </c>
      <c r="H5" s="27">
        <f t="shared" ref="H5:H40" si="3">ROUND(F5+G5,2)</f>
        <v>5032.72</v>
      </c>
      <c r="I5" s="50">
        <f t="shared" ref="I5:I40" si="4">ROUND(H5+E5,2)</f>
        <v>6340.72</v>
      </c>
      <c r="J5" s="21"/>
      <c r="K5" s="77"/>
      <c r="L5" s="52"/>
      <c r="M5" s="52"/>
      <c r="N5" s="53">
        <f t="shared" ref="N5:N40" si="5">ROUND(2180*30%,2)</f>
        <v>654</v>
      </c>
      <c r="O5" s="53">
        <f t="shared" ref="O5:O40" si="6">ROUND(2180*70%,2)</f>
        <v>1526</v>
      </c>
      <c r="P5" s="53">
        <v>990.36</v>
      </c>
    </row>
    <row r="6" ht="26.25" customHeight="1" spans="1:16">
      <c r="A6" s="21">
        <v>3</v>
      </c>
      <c r="B6" s="22"/>
      <c r="C6" s="84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990.36</v>
      </c>
      <c r="H6" s="27">
        <f t="shared" si="3"/>
        <v>2516.36</v>
      </c>
      <c r="I6" s="50">
        <f t="shared" si="4"/>
        <v>3170.36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v>990.36</v>
      </c>
    </row>
    <row r="7" ht="26.25" customHeight="1" spans="1:16">
      <c r="A7" s="21">
        <v>4</v>
      </c>
      <c r="B7" s="22"/>
      <c r="C7" s="29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1980.72</v>
      </c>
      <c r="H7" s="27">
        <f t="shared" si="3"/>
        <v>5032.72</v>
      </c>
      <c r="I7" s="50">
        <f t="shared" si="4"/>
        <v>6340.72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v>990.36</v>
      </c>
    </row>
    <row r="8" ht="26.25" customHeight="1" spans="1:16">
      <c r="A8" s="21">
        <v>5</v>
      </c>
      <c r="B8" s="22"/>
      <c r="C8" s="84" t="s">
        <v>37</v>
      </c>
      <c r="D8" s="22">
        <v>4</v>
      </c>
      <c r="E8" s="25">
        <f t="shared" si="0"/>
        <v>2616</v>
      </c>
      <c r="F8" s="26">
        <f t="shared" si="1"/>
        <v>6104</v>
      </c>
      <c r="G8" s="27">
        <f t="shared" si="2"/>
        <v>3961.44</v>
      </c>
      <c r="H8" s="27">
        <f t="shared" si="3"/>
        <v>10065.44</v>
      </c>
      <c r="I8" s="50">
        <f t="shared" si="4"/>
        <v>12681.44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v>990.36</v>
      </c>
    </row>
    <row r="9" ht="26.25" customHeight="1" spans="1:16">
      <c r="A9" s="21">
        <v>6</v>
      </c>
      <c r="B9" s="22"/>
      <c r="C9" s="29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3961.44</v>
      </c>
      <c r="H9" s="27">
        <f t="shared" si="3"/>
        <v>10065.44</v>
      </c>
      <c r="I9" s="50">
        <f t="shared" si="4"/>
        <v>12681.44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v>990.36</v>
      </c>
    </row>
    <row r="10" ht="26.25" customHeight="1" spans="1:16">
      <c r="A10" s="21">
        <v>7</v>
      </c>
      <c r="B10" s="22"/>
      <c r="C10" s="29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990.36</v>
      </c>
      <c r="H10" s="27">
        <f t="shared" si="3"/>
        <v>2516.36</v>
      </c>
      <c r="I10" s="50">
        <f t="shared" si="4"/>
        <v>3170.36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v>990.36</v>
      </c>
    </row>
    <row r="11" ht="26.25" customHeight="1" spans="1:16">
      <c r="A11" s="21">
        <v>8</v>
      </c>
      <c r="B11" s="22"/>
      <c r="C11" s="29" t="s">
        <v>40</v>
      </c>
      <c r="D11" s="22">
        <v>2</v>
      </c>
      <c r="E11" s="25">
        <f t="shared" si="0"/>
        <v>1308</v>
      </c>
      <c r="F11" s="26">
        <f t="shared" si="1"/>
        <v>3052</v>
      </c>
      <c r="G11" s="27">
        <f t="shared" si="2"/>
        <v>1980.72</v>
      </c>
      <c r="H11" s="27">
        <f t="shared" si="3"/>
        <v>5032.72</v>
      </c>
      <c r="I11" s="50">
        <f t="shared" si="4"/>
        <v>6340.72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v>990.36</v>
      </c>
    </row>
    <row r="12" ht="26.25" customHeight="1" spans="1:16">
      <c r="A12" s="21">
        <v>9</v>
      </c>
      <c r="B12" s="22"/>
      <c r="C12" s="29" t="s">
        <v>41</v>
      </c>
      <c r="D12" s="22">
        <v>4</v>
      </c>
      <c r="E12" s="25">
        <f t="shared" si="0"/>
        <v>2616</v>
      </c>
      <c r="F12" s="26">
        <f t="shared" si="1"/>
        <v>6104</v>
      </c>
      <c r="G12" s="27">
        <f t="shared" si="2"/>
        <v>3961.44</v>
      </c>
      <c r="H12" s="27">
        <f t="shared" si="3"/>
        <v>10065.44</v>
      </c>
      <c r="I12" s="50">
        <f t="shared" si="4"/>
        <v>12681.44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v>990.36</v>
      </c>
    </row>
    <row r="13" ht="26.25" customHeight="1" spans="1:16">
      <c r="A13" s="21">
        <v>10</v>
      </c>
      <c r="B13" s="22"/>
      <c r="C13" s="29" t="s">
        <v>42</v>
      </c>
      <c r="D13" s="22">
        <v>3</v>
      </c>
      <c r="E13" s="25">
        <f t="shared" si="0"/>
        <v>1962</v>
      </c>
      <c r="F13" s="26">
        <f t="shared" si="1"/>
        <v>4578</v>
      </c>
      <c r="G13" s="27">
        <f t="shared" si="2"/>
        <v>2971.08</v>
      </c>
      <c r="H13" s="27">
        <f t="shared" si="3"/>
        <v>7549.08</v>
      </c>
      <c r="I13" s="50">
        <f t="shared" si="4"/>
        <v>9511.08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v>990.36</v>
      </c>
    </row>
    <row r="14" ht="26.25" customHeight="1" spans="1:16">
      <c r="A14" s="21">
        <v>11</v>
      </c>
      <c r="B14" s="22"/>
      <c r="C14" s="85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5942.16</v>
      </c>
      <c r="H14" s="27">
        <f t="shared" si="3"/>
        <v>15098.16</v>
      </c>
      <c r="I14" s="50">
        <f t="shared" si="4"/>
        <v>19022.16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v>990.36</v>
      </c>
    </row>
    <row r="15" ht="26.25" customHeight="1" spans="1:16">
      <c r="A15" s="21">
        <v>12</v>
      </c>
      <c r="B15" s="22"/>
      <c r="C15" s="29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1980.72</v>
      </c>
      <c r="H15" s="27">
        <f t="shared" si="3"/>
        <v>5032.72</v>
      </c>
      <c r="I15" s="50">
        <f t="shared" si="4"/>
        <v>6340.72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v>990.36</v>
      </c>
    </row>
    <row r="16" ht="26.25" customHeight="1" spans="1:16">
      <c r="A16" s="21">
        <v>13</v>
      </c>
      <c r="B16" s="22"/>
      <c r="C16" s="29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2971.08</v>
      </c>
      <c r="H16" s="27">
        <f t="shared" si="3"/>
        <v>7549.08</v>
      </c>
      <c r="I16" s="50">
        <f t="shared" si="4"/>
        <v>9511.08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v>990.36</v>
      </c>
    </row>
    <row r="17" ht="26.25" customHeight="1" spans="1:16">
      <c r="A17" s="21">
        <v>14</v>
      </c>
      <c r="B17" s="22"/>
      <c r="C17" s="29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10893.96</v>
      </c>
      <c r="H17" s="27">
        <f t="shared" si="3"/>
        <v>27679.96</v>
      </c>
      <c r="I17" s="50">
        <f t="shared" si="4"/>
        <v>34873.96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v>990.36</v>
      </c>
    </row>
    <row r="18" ht="26.25" customHeight="1" spans="1:16">
      <c r="A18" s="21">
        <v>15</v>
      </c>
      <c r="B18" s="22"/>
      <c r="C18" s="29" t="s">
        <v>60</v>
      </c>
      <c r="D18" s="22">
        <v>3</v>
      </c>
      <c r="E18" s="25">
        <f t="shared" si="0"/>
        <v>1962</v>
      </c>
      <c r="F18" s="26">
        <f t="shared" si="1"/>
        <v>4578</v>
      </c>
      <c r="G18" s="27">
        <f t="shared" si="2"/>
        <v>2971.08</v>
      </c>
      <c r="H18" s="27">
        <f t="shared" si="3"/>
        <v>7549.08</v>
      </c>
      <c r="I18" s="50">
        <f t="shared" si="4"/>
        <v>9511.08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v>990.36</v>
      </c>
    </row>
    <row r="19" ht="26.25" customHeight="1" spans="1:16">
      <c r="A19" s="21">
        <v>16</v>
      </c>
      <c r="B19" s="22"/>
      <c r="C19" s="29" t="s">
        <v>61</v>
      </c>
      <c r="D19" s="22">
        <v>3</v>
      </c>
      <c r="E19" s="25">
        <f t="shared" si="0"/>
        <v>1962</v>
      </c>
      <c r="F19" s="26">
        <f t="shared" si="1"/>
        <v>4578</v>
      </c>
      <c r="G19" s="27">
        <f t="shared" si="2"/>
        <v>2971.08</v>
      </c>
      <c r="H19" s="27">
        <f t="shared" si="3"/>
        <v>7549.08</v>
      </c>
      <c r="I19" s="50">
        <f t="shared" si="4"/>
        <v>9511.08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v>990.36</v>
      </c>
    </row>
    <row r="20" ht="26.25" customHeight="1" spans="1:16">
      <c r="A20" s="21">
        <v>17</v>
      </c>
      <c r="B20" s="22"/>
      <c r="C20" s="29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990.36</v>
      </c>
      <c r="H20" s="27">
        <f t="shared" si="3"/>
        <v>2516.36</v>
      </c>
      <c r="I20" s="50">
        <f t="shared" si="4"/>
        <v>3170.36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v>990.36</v>
      </c>
    </row>
    <row r="21" ht="26.25" customHeight="1" spans="1:16">
      <c r="A21" s="21">
        <v>18</v>
      </c>
      <c r="B21" s="22"/>
      <c r="C21" s="29" t="s">
        <v>67</v>
      </c>
      <c r="D21" s="22">
        <v>2</v>
      </c>
      <c r="E21" s="25">
        <f t="shared" si="0"/>
        <v>1308</v>
      </c>
      <c r="F21" s="26">
        <f t="shared" si="1"/>
        <v>3052</v>
      </c>
      <c r="G21" s="27">
        <f t="shared" si="2"/>
        <v>1980.72</v>
      </c>
      <c r="H21" s="27">
        <f t="shared" si="3"/>
        <v>5032.72</v>
      </c>
      <c r="I21" s="50">
        <f t="shared" si="4"/>
        <v>6340.72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v>990.36</v>
      </c>
    </row>
    <row r="22" ht="26.25" customHeight="1" spans="1:16">
      <c r="A22" s="21">
        <v>19</v>
      </c>
      <c r="B22" s="22"/>
      <c r="C22" s="29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990.36</v>
      </c>
      <c r="H22" s="27">
        <f t="shared" si="3"/>
        <v>2516.36</v>
      </c>
      <c r="I22" s="50">
        <f t="shared" si="4"/>
        <v>3170.36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v>990.36</v>
      </c>
    </row>
    <row r="23" ht="26.25" customHeight="1" spans="1:16">
      <c r="A23" s="21">
        <v>20</v>
      </c>
      <c r="B23" s="22"/>
      <c r="C23" s="29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3961.44</v>
      </c>
      <c r="H23" s="27">
        <f t="shared" si="3"/>
        <v>10065.44</v>
      </c>
      <c r="I23" s="50">
        <f t="shared" si="4"/>
        <v>12681.44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v>990.36</v>
      </c>
    </row>
    <row r="24" ht="26.25" customHeight="1" spans="1:16">
      <c r="A24" s="21">
        <v>21</v>
      </c>
      <c r="B24" s="22"/>
      <c r="C24" s="29" t="s">
        <v>83</v>
      </c>
      <c r="D24" s="22">
        <v>3</v>
      </c>
      <c r="E24" s="25">
        <f t="shared" si="0"/>
        <v>1962</v>
      </c>
      <c r="F24" s="26">
        <f t="shared" si="1"/>
        <v>4578</v>
      </c>
      <c r="G24" s="27">
        <f t="shared" si="2"/>
        <v>2971.08</v>
      </c>
      <c r="H24" s="27">
        <f t="shared" si="3"/>
        <v>7549.08</v>
      </c>
      <c r="I24" s="50">
        <f t="shared" si="4"/>
        <v>9511.08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v>990.36</v>
      </c>
    </row>
    <row r="25" ht="26.25" customHeight="1" spans="1:16">
      <c r="A25" s="21">
        <v>22</v>
      </c>
      <c r="B25" s="22"/>
      <c r="C25" s="29" t="s">
        <v>95</v>
      </c>
      <c r="D25" s="22">
        <v>1</v>
      </c>
      <c r="E25" s="25">
        <f t="shared" ref="E25:E26" si="7">ROUND(D25*N25,2)</f>
        <v>654</v>
      </c>
      <c r="F25" s="26">
        <f t="shared" ref="F25:F26" si="8">ROUND(D25*O25,2)</f>
        <v>1526</v>
      </c>
      <c r="G25" s="27">
        <f t="shared" si="2"/>
        <v>990.36</v>
      </c>
      <c r="H25" s="27">
        <f t="shared" ref="H25:H26" si="9">ROUND(F25+G25,2)</f>
        <v>2516.36</v>
      </c>
      <c r="I25" s="50">
        <f t="shared" ref="I25:I26" si="10">ROUND(H25+E25,2)</f>
        <v>3170.36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v>990.36</v>
      </c>
    </row>
    <row r="26" ht="26.25" customHeight="1" spans="1:16">
      <c r="A26" s="21">
        <v>23</v>
      </c>
      <c r="B26" s="22"/>
      <c r="C26" s="29" t="s">
        <v>96</v>
      </c>
      <c r="D26" s="22">
        <v>1</v>
      </c>
      <c r="E26" s="25">
        <f t="shared" si="7"/>
        <v>654</v>
      </c>
      <c r="F26" s="26">
        <f t="shared" si="8"/>
        <v>1526</v>
      </c>
      <c r="G26" s="27">
        <f t="shared" si="2"/>
        <v>990.36</v>
      </c>
      <c r="H26" s="27">
        <f t="shared" si="9"/>
        <v>2516.36</v>
      </c>
      <c r="I26" s="50">
        <f t="shared" si="10"/>
        <v>3170.36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v>990.36</v>
      </c>
    </row>
    <row r="27" ht="26.25" customHeight="1" spans="1:16">
      <c r="A27" s="21">
        <v>24</v>
      </c>
      <c r="B27" s="32" t="s">
        <v>44</v>
      </c>
      <c r="C27" s="29"/>
      <c r="D27" s="22">
        <f t="shared" ref="D27:I27" si="11">SUM(D4:D26)</f>
        <v>72</v>
      </c>
      <c r="E27" s="25">
        <f t="shared" si="11"/>
        <v>47088</v>
      </c>
      <c r="F27" s="26">
        <f t="shared" si="11"/>
        <v>109872</v>
      </c>
      <c r="G27" s="27">
        <f t="shared" si="11"/>
        <v>71305.92</v>
      </c>
      <c r="H27" s="27">
        <f t="shared" si="11"/>
        <v>181177.92</v>
      </c>
      <c r="I27" s="50">
        <f t="shared" si="11"/>
        <v>228265.92</v>
      </c>
      <c r="J27" s="21"/>
      <c r="K27" s="77"/>
      <c r="L27" s="55"/>
      <c r="M27" s="55"/>
      <c r="N27" s="53"/>
      <c r="O27" s="53"/>
      <c r="P27" s="53"/>
    </row>
    <row r="28" ht="26.25" customHeight="1" spans="1:16">
      <c r="A28" s="21">
        <v>25</v>
      </c>
      <c r="B28" s="22" t="s">
        <v>70</v>
      </c>
      <c r="C28" s="29" t="s">
        <v>33</v>
      </c>
      <c r="D28" s="22">
        <v>2</v>
      </c>
      <c r="E28" s="25">
        <f>ROUND(D28*N28,2)</f>
        <v>1308</v>
      </c>
      <c r="F28" s="26">
        <f>ROUND(D28*O28,2)</f>
        <v>3052</v>
      </c>
      <c r="G28" s="27">
        <f t="shared" si="2"/>
        <v>1996.44</v>
      </c>
      <c r="H28" s="27">
        <f t="shared" ref="H28:H38" si="12">ROUND(F28+G28,2)</f>
        <v>5048.44</v>
      </c>
      <c r="I28" s="50">
        <f t="shared" ref="I28:I38" si="13">ROUND(H28+E28,2)</f>
        <v>6356.44</v>
      </c>
      <c r="J28" s="21"/>
      <c r="K28" s="77"/>
      <c r="L28" s="55"/>
      <c r="M28" s="55"/>
      <c r="N28" s="53">
        <f t="shared" si="5"/>
        <v>654</v>
      </c>
      <c r="O28" s="53">
        <f t="shared" si="6"/>
        <v>1526</v>
      </c>
      <c r="P28" s="53">
        <v>998.22</v>
      </c>
    </row>
    <row r="29" ht="26.25" customHeight="1" spans="1:16">
      <c r="A29" s="21">
        <v>26</v>
      </c>
      <c r="B29" s="22"/>
      <c r="C29" s="29" t="s">
        <v>69</v>
      </c>
      <c r="D29" s="22">
        <v>1</v>
      </c>
      <c r="E29" s="25">
        <f t="shared" ref="E29:E38" si="14">ROUND(D29*N29,2)</f>
        <v>654</v>
      </c>
      <c r="F29" s="26">
        <f t="shared" ref="F29:F38" si="15">ROUND(D29*O29,2)</f>
        <v>1526</v>
      </c>
      <c r="G29" s="27">
        <f t="shared" si="2"/>
        <v>998.22</v>
      </c>
      <c r="H29" s="27">
        <f t="shared" si="12"/>
        <v>2524.22</v>
      </c>
      <c r="I29" s="50">
        <f t="shared" si="13"/>
        <v>3178.22</v>
      </c>
      <c r="J29" s="21"/>
      <c r="K29" s="77"/>
      <c r="L29" s="55"/>
      <c r="M29" s="55"/>
      <c r="N29" s="53">
        <f t="shared" si="5"/>
        <v>654</v>
      </c>
      <c r="O29" s="53">
        <f t="shared" si="6"/>
        <v>1526</v>
      </c>
      <c r="P29" s="53">
        <v>998.22</v>
      </c>
    </row>
    <row r="30" ht="26.25" customHeight="1" spans="1:16">
      <c r="A30" s="21">
        <v>27</v>
      </c>
      <c r="B30" s="22"/>
      <c r="C30" s="29" t="s">
        <v>75</v>
      </c>
      <c r="D30" s="22">
        <v>4</v>
      </c>
      <c r="E30" s="25">
        <f t="shared" si="14"/>
        <v>2616</v>
      </c>
      <c r="F30" s="26">
        <f t="shared" si="15"/>
        <v>6104</v>
      </c>
      <c r="G30" s="27">
        <f t="shared" si="2"/>
        <v>3992.88</v>
      </c>
      <c r="H30" s="27">
        <f t="shared" si="12"/>
        <v>10096.88</v>
      </c>
      <c r="I30" s="50">
        <f t="shared" si="13"/>
        <v>12712.88</v>
      </c>
      <c r="J30" s="21"/>
      <c r="K30" s="77"/>
      <c r="L30" s="55"/>
      <c r="M30" s="55"/>
      <c r="N30" s="53">
        <f t="shared" si="5"/>
        <v>654</v>
      </c>
      <c r="O30" s="53">
        <f t="shared" si="6"/>
        <v>1526</v>
      </c>
      <c r="P30" s="53">
        <v>998.22</v>
      </c>
    </row>
    <row r="31" ht="26.25" customHeight="1" spans="1:16">
      <c r="A31" s="21">
        <v>28</v>
      </c>
      <c r="B31" s="22"/>
      <c r="C31" s="29" t="s">
        <v>76</v>
      </c>
      <c r="D31" s="22">
        <v>2</v>
      </c>
      <c r="E31" s="25">
        <f t="shared" si="14"/>
        <v>1308</v>
      </c>
      <c r="F31" s="26">
        <f t="shared" si="15"/>
        <v>3052</v>
      </c>
      <c r="G31" s="27">
        <f t="shared" si="2"/>
        <v>1996.44</v>
      </c>
      <c r="H31" s="27">
        <f t="shared" si="12"/>
        <v>5048.44</v>
      </c>
      <c r="I31" s="50">
        <f t="shared" si="13"/>
        <v>6356.44</v>
      </c>
      <c r="J31" s="21"/>
      <c r="K31" s="77"/>
      <c r="L31" s="55"/>
      <c r="M31" s="55"/>
      <c r="N31" s="53">
        <f t="shared" si="5"/>
        <v>654</v>
      </c>
      <c r="O31" s="53">
        <f t="shared" si="6"/>
        <v>1526</v>
      </c>
      <c r="P31" s="53">
        <v>998.22</v>
      </c>
    </row>
    <row r="32" ht="26.25" customHeight="1" spans="1:16">
      <c r="A32" s="21">
        <v>29</v>
      </c>
      <c r="B32" s="22"/>
      <c r="C32" s="29" t="s">
        <v>77</v>
      </c>
      <c r="D32" s="22">
        <v>4</v>
      </c>
      <c r="E32" s="25">
        <f t="shared" si="14"/>
        <v>2616</v>
      </c>
      <c r="F32" s="26">
        <f t="shared" si="15"/>
        <v>6104</v>
      </c>
      <c r="G32" s="27">
        <f t="shared" si="2"/>
        <v>3992.88</v>
      </c>
      <c r="H32" s="27">
        <f t="shared" si="12"/>
        <v>10096.88</v>
      </c>
      <c r="I32" s="50">
        <f t="shared" si="13"/>
        <v>12712.88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v>998.22</v>
      </c>
    </row>
    <row r="33" ht="26.25" customHeight="1" spans="1:16">
      <c r="A33" s="21">
        <v>30</v>
      </c>
      <c r="B33" s="22"/>
      <c r="C33" s="29" t="s">
        <v>60</v>
      </c>
      <c r="D33" s="22">
        <v>2</v>
      </c>
      <c r="E33" s="25">
        <f t="shared" si="14"/>
        <v>1308</v>
      </c>
      <c r="F33" s="26">
        <f t="shared" si="15"/>
        <v>3052</v>
      </c>
      <c r="G33" s="27">
        <f t="shared" si="2"/>
        <v>1996.44</v>
      </c>
      <c r="H33" s="27">
        <f t="shared" si="12"/>
        <v>5048.44</v>
      </c>
      <c r="I33" s="50">
        <f t="shared" si="13"/>
        <v>6356.44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v>998.22</v>
      </c>
    </row>
    <row r="34" ht="26.25" customHeight="1" spans="1:16">
      <c r="A34" s="21">
        <v>31</v>
      </c>
      <c r="B34" s="22"/>
      <c r="C34" s="29" t="s">
        <v>67</v>
      </c>
      <c r="D34" s="22">
        <v>1</v>
      </c>
      <c r="E34" s="25">
        <f t="shared" si="14"/>
        <v>654</v>
      </c>
      <c r="F34" s="26">
        <f t="shared" si="15"/>
        <v>1526</v>
      </c>
      <c r="G34" s="27">
        <f t="shared" si="2"/>
        <v>998.22</v>
      </c>
      <c r="H34" s="27">
        <f t="shared" si="12"/>
        <v>2524.22</v>
      </c>
      <c r="I34" s="50">
        <f t="shared" si="13"/>
        <v>3178.22</v>
      </c>
      <c r="J34" s="21"/>
      <c r="K34" s="77"/>
      <c r="L34" s="55"/>
      <c r="M34" s="55"/>
      <c r="N34" s="53">
        <f t="shared" si="5"/>
        <v>654</v>
      </c>
      <c r="O34" s="53">
        <f t="shared" si="6"/>
        <v>1526</v>
      </c>
      <c r="P34" s="53">
        <v>998.22</v>
      </c>
    </row>
    <row r="35" ht="31.5" customHeight="1" spans="1:16">
      <c r="A35" s="21">
        <v>32</v>
      </c>
      <c r="B35" s="22"/>
      <c r="C35" s="29" t="s">
        <v>34</v>
      </c>
      <c r="D35" s="22">
        <v>4</v>
      </c>
      <c r="E35" s="25">
        <f t="shared" si="14"/>
        <v>2616</v>
      </c>
      <c r="F35" s="26">
        <f t="shared" si="15"/>
        <v>6104</v>
      </c>
      <c r="G35" s="27">
        <f t="shared" si="2"/>
        <v>3992.88</v>
      </c>
      <c r="H35" s="27">
        <f t="shared" si="12"/>
        <v>10096.88</v>
      </c>
      <c r="I35" s="50">
        <f t="shared" si="13"/>
        <v>12712.88</v>
      </c>
      <c r="J35" s="21"/>
      <c r="K35" s="77"/>
      <c r="L35" s="55"/>
      <c r="M35" s="55"/>
      <c r="N35" s="53">
        <f t="shared" si="5"/>
        <v>654</v>
      </c>
      <c r="O35" s="53">
        <f t="shared" si="6"/>
        <v>1526</v>
      </c>
      <c r="P35" s="53">
        <v>998.22</v>
      </c>
    </row>
    <row r="36" ht="31.5" customHeight="1" spans="1:16">
      <c r="A36" s="21">
        <v>33</v>
      </c>
      <c r="B36" s="22"/>
      <c r="C36" s="29" t="s">
        <v>78</v>
      </c>
      <c r="D36" s="22">
        <v>9</v>
      </c>
      <c r="E36" s="25">
        <f t="shared" si="14"/>
        <v>5886</v>
      </c>
      <c r="F36" s="26">
        <f t="shared" si="15"/>
        <v>13734</v>
      </c>
      <c r="G36" s="27">
        <f t="shared" si="2"/>
        <v>8983.98</v>
      </c>
      <c r="H36" s="27">
        <f t="shared" si="12"/>
        <v>22717.98</v>
      </c>
      <c r="I36" s="50">
        <f t="shared" si="13"/>
        <v>28603.98</v>
      </c>
      <c r="J36" s="21"/>
      <c r="K36" s="77"/>
      <c r="L36" s="55"/>
      <c r="M36" s="55"/>
      <c r="N36" s="53">
        <f t="shared" si="5"/>
        <v>654</v>
      </c>
      <c r="O36" s="53">
        <f t="shared" si="6"/>
        <v>1526</v>
      </c>
      <c r="P36" s="53">
        <v>998.22</v>
      </c>
    </row>
    <row r="37" ht="31.5" customHeight="1" spans="1:16">
      <c r="A37" s="21">
        <v>34</v>
      </c>
      <c r="B37" s="22"/>
      <c r="C37" s="29" t="s">
        <v>84</v>
      </c>
      <c r="D37" s="22">
        <v>2</v>
      </c>
      <c r="E37" s="25">
        <f t="shared" si="14"/>
        <v>1308</v>
      </c>
      <c r="F37" s="26">
        <f t="shared" si="15"/>
        <v>3052</v>
      </c>
      <c r="G37" s="27">
        <f t="shared" si="2"/>
        <v>1996.44</v>
      </c>
      <c r="H37" s="27">
        <f t="shared" si="12"/>
        <v>5048.44</v>
      </c>
      <c r="I37" s="50">
        <f t="shared" si="13"/>
        <v>6356.44</v>
      </c>
      <c r="J37" s="21"/>
      <c r="K37" s="78"/>
      <c r="L37" s="57"/>
      <c r="M37" s="57"/>
      <c r="N37" s="53">
        <f t="shared" si="5"/>
        <v>654</v>
      </c>
      <c r="O37" s="53">
        <f t="shared" si="6"/>
        <v>1526</v>
      </c>
      <c r="P37" s="53">
        <v>998.22</v>
      </c>
    </row>
    <row r="38" ht="31.5" customHeight="1" spans="1:16">
      <c r="A38" s="21">
        <v>35</v>
      </c>
      <c r="B38" s="22"/>
      <c r="C38" s="29" t="s">
        <v>85</v>
      </c>
      <c r="D38" s="22">
        <v>2</v>
      </c>
      <c r="E38" s="25">
        <f t="shared" si="14"/>
        <v>1308</v>
      </c>
      <c r="F38" s="26">
        <f t="shared" si="15"/>
        <v>3052</v>
      </c>
      <c r="G38" s="27">
        <f t="shared" si="2"/>
        <v>1996.44</v>
      </c>
      <c r="H38" s="27">
        <f t="shared" si="12"/>
        <v>5048.44</v>
      </c>
      <c r="I38" s="50">
        <f t="shared" si="13"/>
        <v>6356.44</v>
      </c>
      <c r="J38" s="21"/>
      <c r="K38" s="77"/>
      <c r="L38" s="55"/>
      <c r="M38" s="55"/>
      <c r="N38" s="53">
        <f t="shared" si="5"/>
        <v>654</v>
      </c>
      <c r="O38" s="53">
        <f t="shared" si="6"/>
        <v>1526</v>
      </c>
      <c r="P38" s="53">
        <v>998.22</v>
      </c>
    </row>
    <row r="39" ht="31.5" customHeight="1" spans="1:16">
      <c r="A39" s="21">
        <v>36</v>
      </c>
      <c r="B39" s="32" t="s">
        <v>44</v>
      </c>
      <c r="C39" s="29"/>
      <c r="D39" s="22">
        <f t="shared" ref="D39:I39" si="16">SUM(D28:D38)</f>
        <v>33</v>
      </c>
      <c r="E39" s="25">
        <f t="shared" si="16"/>
        <v>21582</v>
      </c>
      <c r="F39" s="26">
        <f t="shared" si="16"/>
        <v>50358</v>
      </c>
      <c r="G39" s="27">
        <f t="shared" si="16"/>
        <v>32941.26</v>
      </c>
      <c r="H39" s="27">
        <f t="shared" si="16"/>
        <v>83299.26</v>
      </c>
      <c r="I39" s="50">
        <f t="shared" si="16"/>
        <v>104881.26</v>
      </c>
      <c r="J39" s="21"/>
      <c r="K39" s="79"/>
      <c r="L39" s="58"/>
      <c r="M39" s="55"/>
      <c r="N39" s="53"/>
      <c r="O39" s="53"/>
      <c r="P39" s="53"/>
    </row>
    <row r="40" ht="45.75" customHeight="1" spans="1:16">
      <c r="A40" s="21">
        <v>37</v>
      </c>
      <c r="B40" s="33" t="s">
        <v>90</v>
      </c>
      <c r="C40" s="33" t="s">
        <v>12</v>
      </c>
      <c r="D40" s="22">
        <v>1</v>
      </c>
      <c r="E40" s="25">
        <f>ROUND(D40*N40,2)</f>
        <v>654</v>
      </c>
      <c r="F40" s="26">
        <f>ROUND(D40*O40,2)</f>
        <v>1526</v>
      </c>
      <c r="G40" s="27">
        <f t="shared" si="2"/>
        <v>996.26</v>
      </c>
      <c r="H40" s="27">
        <f t="shared" si="3"/>
        <v>2522.26</v>
      </c>
      <c r="I40" s="50">
        <f t="shared" si="4"/>
        <v>3176.26</v>
      </c>
      <c r="J40" s="21"/>
      <c r="K40" s="77"/>
      <c r="L40" s="57"/>
      <c r="M40" s="57">
        <f>G41-G6</f>
        <v>104253.08</v>
      </c>
      <c r="N40" s="53">
        <f t="shared" si="5"/>
        <v>654</v>
      </c>
      <c r="O40" s="53">
        <f t="shared" si="6"/>
        <v>1526</v>
      </c>
      <c r="P40" s="53">
        <v>996.26</v>
      </c>
    </row>
    <row r="41" ht="31.5" customHeight="1" spans="1:19">
      <c r="A41" s="71" t="s">
        <v>15</v>
      </c>
      <c r="B41" s="72"/>
      <c r="C41" s="73"/>
      <c r="D41" s="21">
        <f>D40+D39+D27</f>
        <v>106</v>
      </c>
      <c r="E41" s="25">
        <f>E40+E39+E27</f>
        <v>69324</v>
      </c>
      <c r="F41" s="26">
        <f>F40+F27+F39</f>
        <v>161756</v>
      </c>
      <c r="G41" s="27">
        <f>G40+G39+G27</f>
        <v>105243.44</v>
      </c>
      <c r="H41" s="50">
        <f>H40+H27+H39</f>
        <v>266999.44</v>
      </c>
      <c r="I41" s="50">
        <f>I40+I39+I27</f>
        <v>336323.44</v>
      </c>
      <c r="J41" s="31"/>
      <c r="K41" s="53"/>
      <c r="L41" s="62">
        <f>I41</f>
        <v>336323.44</v>
      </c>
      <c r="M41" s="80"/>
      <c r="N41" s="53"/>
      <c r="O41" s="53"/>
      <c r="P41" s="53"/>
      <c r="R41" s="4"/>
      <c r="S41" s="65"/>
    </row>
    <row r="42" ht="107.25" customHeight="1" spans="1:16">
      <c r="A42" s="74" t="s">
        <v>97</v>
      </c>
      <c r="B42" s="75"/>
      <c r="C42" s="75"/>
      <c r="D42" s="75"/>
      <c r="E42" s="75"/>
      <c r="F42" s="75"/>
      <c r="G42" s="75"/>
      <c r="H42" s="75"/>
      <c r="I42" s="75"/>
      <c r="J42" s="81"/>
      <c r="K42" s="53"/>
      <c r="L42" s="80"/>
      <c r="M42" s="80"/>
      <c r="N42" s="53"/>
      <c r="O42" s="53"/>
      <c r="P42" s="53"/>
    </row>
    <row r="43" ht="68.25" customHeight="1" spans="1:16">
      <c r="A43" s="74" t="s">
        <v>46</v>
      </c>
      <c r="B43" s="76"/>
      <c r="C43" s="76"/>
      <c r="D43" s="76"/>
      <c r="E43" s="76"/>
      <c r="F43" s="76"/>
      <c r="G43" s="76"/>
      <c r="H43" s="76"/>
      <c r="I43" s="76"/>
      <c r="J43" s="82"/>
      <c r="K43" s="64"/>
      <c r="L43" s="63"/>
      <c r="M43" s="63"/>
      <c r="N43" s="83"/>
      <c r="O43" s="64"/>
      <c r="P43" s="64"/>
    </row>
    <row r="44" ht="68.25" customHeight="1" spans="1:16">
      <c r="A44" s="74" t="s">
        <v>47</v>
      </c>
      <c r="B44" s="75"/>
      <c r="C44" s="75"/>
      <c r="D44" s="75"/>
      <c r="E44" s="75"/>
      <c r="F44" s="75"/>
      <c r="G44" s="75"/>
      <c r="H44" s="75"/>
      <c r="I44" s="75"/>
      <c r="J44" s="81"/>
      <c r="K44" s="64"/>
      <c r="L44" s="63"/>
      <c r="M44" s="63"/>
      <c r="N44" s="83"/>
      <c r="O44" s="64"/>
      <c r="P44" s="64"/>
    </row>
    <row r="45" ht="68.25" customHeight="1" spans="1:16">
      <c r="A45" s="74" t="s">
        <v>48</v>
      </c>
      <c r="B45" s="75"/>
      <c r="C45" s="75"/>
      <c r="D45" s="75"/>
      <c r="E45" s="75"/>
      <c r="F45" s="75"/>
      <c r="G45" s="75"/>
      <c r="H45" s="75"/>
      <c r="I45" s="75"/>
      <c r="J45" s="81"/>
      <c r="K45" s="64"/>
      <c r="L45" s="63"/>
      <c r="M45" s="63"/>
      <c r="N45" s="83"/>
      <c r="O45" s="64"/>
      <c r="P45" s="64"/>
    </row>
    <row r="46" ht="68.25" customHeight="1" spans="1:16">
      <c r="A46" s="74" t="s">
        <v>49</v>
      </c>
      <c r="B46" s="75"/>
      <c r="C46" s="75"/>
      <c r="D46" s="75"/>
      <c r="E46" s="75"/>
      <c r="F46" s="75"/>
      <c r="G46" s="75"/>
      <c r="H46" s="75"/>
      <c r="I46" s="75"/>
      <c r="J46" s="81"/>
      <c r="K46" s="64"/>
      <c r="L46" s="63"/>
      <c r="M46" s="63"/>
      <c r="N46" s="83"/>
      <c r="O46" s="64"/>
      <c r="P46" s="64"/>
    </row>
  </sheetData>
  <mergeCells count="19">
    <mergeCell ref="A1:J1"/>
    <mergeCell ref="E2:F2"/>
    <mergeCell ref="B27:C27"/>
    <mergeCell ref="B39:C39"/>
    <mergeCell ref="A41:C41"/>
    <mergeCell ref="A42:J42"/>
    <mergeCell ref="A43:J43"/>
    <mergeCell ref="A44:J44"/>
    <mergeCell ref="A45:J45"/>
    <mergeCell ref="A46:J46"/>
    <mergeCell ref="A2:A3"/>
    <mergeCell ref="B2:B3"/>
    <mergeCell ref="B4:B26"/>
    <mergeCell ref="B28:B38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scale="86" orientation="portrait"/>
  <headerFooter/>
  <rowBreaks count="1" manualBreakCount="1">
    <brk id="30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1"/>
  <sheetViews>
    <sheetView workbookViewId="0">
      <selection activeCell="K22" sqref="K22"/>
    </sheetView>
  </sheetViews>
  <sheetFormatPr defaultColWidth="9" defaultRowHeight="13.5" outlineLevelCol="4"/>
  <sheetData>
    <row r="1" spans="2:2">
      <c r="B1">
        <v>7995</v>
      </c>
    </row>
    <row r="2" spans="2:2">
      <c r="B2">
        <v>17835</v>
      </c>
    </row>
    <row r="3" customHeight="1" spans="2:4">
      <c r="B3" s="25">
        <v>18450</v>
      </c>
      <c r="C3" s="4">
        <f>B3+B4+B5+B6+B7+B8+B9</f>
        <v>209172</v>
      </c>
      <c r="D3" s="4">
        <f>C3+5945</f>
        <v>215117</v>
      </c>
    </row>
    <row r="4" customHeight="1" spans="2:2">
      <c r="B4">
        <v>20910</v>
      </c>
    </row>
    <row r="5" spans="2:2">
      <c r="B5">
        <v>24600</v>
      </c>
    </row>
    <row r="6" spans="2:2">
      <c r="B6">
        <v>25830</v>
      </c>
    </row>
    <row r="7" spans="2:2">
      <c r="B7">
        <v>35670</v>
      </c>
    </row>
    <row r="8" spans="2:2">
      <c r="B8">
        <v>39240</v>
      </c>
    </row>
    <row r="9" spans="2:2">
      <c r="B9">
        <v>44472</v>
      </c>
    </row>
    <row r="10" spans="2:2">
      <c r="B10">
        <v>45126</v>
      </c>
    </row>
    <row r="11" spans="2:5">
      <c r="B11">
        <f>SUM(B1:B10)</f>
        <v>280128</v>
      </c>
      <c r="E11">
        <v>280128</v>
      </c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opLeftCell="A31" workbookViewId="0">
      <selection activeCell="L42" sqref="L42"/>
    </sheetView>
  </sheetViews>
  <sheetFormatPr defaultColWidth="9" defaultRowHeight="13.5"/>
  <cols>
    <col min="1" max="1" width="3.875" customWidth="1"/>
    <col min="2" max="2" width="12.875" customWidth="1"/>
    <col min="3" max="3" width="12.75" customWidth="1"/>
    <col min="4" max="4" width="5.5" customWidth="1"/>
    <col min="5" max="5" width="9.25" style="3" customWidth="1"/>
    <col min="6" max="6" width="8.75" style="4" customWidth="1"/>
    <col min="7" max="7" width="12.5" style="5" customWidth="1"/>
    <col min="8" max="8" width="12.75" style="5" customWidth="1"/>
    <col min="9" max="9" width="12.25" style="5" customWidth="1"/>
    <col min="10" max="10" width="3.5" style="5" customWidth="1"/>
    <col min="11" max="11" width="11.625" customWidth="1"/>
    <col min="12" max="12" width="29.875" style="7" customWidth="1"/>
    <col min="13" max="13" width="11.625" style="8" customWidth="1"/>
    <col min="14" max="14" width="12" style="3" customWidth="1"/>
    <col min="15" max="15" width="11.125" style="3" customWidth="1"/>
    <col min="16" max="16" width="10.125" style="3" customWidth="1"/>
    <col min="18" max="18" width="10.5" customWidth="1"/>
    <col min="19" max="19" width="11.625" customWidth="1"/>
    <col min="20" max="21" width="10.5" customWidth="1"/>
  </cols>
  <sheetData>
    <row r="1" ht="43.5" customHeight="1" spans="1:16">
      <c r="A1" s="9" t="s">
        <v>98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27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27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27" customHeight="1" spans="1:16">
      <c r="A4" s="21">
        <v>1</v>
      </c>
      <c r="B4" s="22" t="s">
        <v>32</v>
      </c>
      <c r="C4" s="29" t="s">
        <v>33</v>
      </c>
      <c r="D4" s="22">
        <v>8</v>
      </c>
      <c r="E4" s="25">
        <f t="shared" ref="E4:E26" si="0">ROUND(D4*N4,2)</f>
        <v>5232</v>
      </c>
      <c r="F4" s="26">
        <f t="shared" ref="F4:F26" si="1">ROUND(D4*O4,2)</f>
        <v>12208</v>
      </c>
      <c r="G4" s="27">
        <f t="shared" ref="G4:G40" si="2">ROUND(D4*P4,2)</f>
        <v>7922.88</v>
      </c>
      <c r="H4" s="27">
        <f>ROUND(F4+G4,2)</f>
        <v>20130.88</v>
      </c>
      <c r="I4" s="50">
        <f>ROUND(H4+E4,2)</f>
        <v>25362.88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v>990.36</v>
      </c>
    </row>
    <row r="5" ht="27" customHeight="1" spans="1:16">
      <c r="A5" s="21">
        <v>2</v>
      </c>
      <c r="B5" s="22"/>
      <c r="C5" s="86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1980.72</v>
      </c>
      <c r="H5" s="27">
        <f t="shared" ref="H5:H40" si="3">ROUND(F5+G5,2)</f>
        <v>5032.72</v>
      </c>
      <c r="I5" s="50">
        <f t="shared" ref="I5:I40" si="4">ROUND(H5+E5,2)</f>
        <v>6340.72</v>
      </c>
      <c r="J5" s="21"/>
      <c r="K5" s="77"/>
      <c r="L5" s="52"/>
      <c r="M5" s="52"/>
      <c r="N5" s="53">
        <f t="shared" ref="N5:N40" si="5">ROUND(2180*30%,2)</f>
        <v>654</v>
      </c>
      <c r="O5" s="53">
        <f t="shared" ref="O5:O40" si="6">ROUND(2180*70%,2)</f>
        <v>1526</v>
      </c>
      <c r="P5" s="53">
        <v>990.36</v>
      </c>
    </row>
    <row r="6" ht="27" customHeight="1" spans="1:16">
      <c r="A6" s="21">
        <v>3</v>
      </c>
      <c r="B6" s="22"/>
      <c r="C6" s="84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990.36</v>
      </c>
      <c r="H6" s="27">
        <f t="shared" si="3"/>
        <v>2516.36</v>
      </c>
      <c r="I6" s="50">
        <f t="shared" si="4"/>
        <v>3170.36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v>990.36</v>
      </c>
    </row>
    <row r="7" ht="27" customHeight="1" spans="1:16">
      <c r="A7" s="21">
        <v>4</v>
      </c>
      <c r="B7" s="22"/>
      <c r="C7" s="29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1980.72</v>
      </c>
      <c r="H7" s="27">
        <f t="shared" si="3"/>
        <v>5032.72</v>
      </c>
      <c r="I7" s="50">
        <f t="shared" si="4"/>
        <v>6340.72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v>990.36</v>
      </c>
    </row>
    <row r="8" ht="27" customHeight="1" spans="1:16">
      <c r="A8" s="21">
        <v>5</v>
      </c>
      <c r="B8" s="22"/>
      <c r="C8" s="84" t="s">
        <v>37</v>
      </c>
      <c r="D8" s="22">
        <v>4</v>
      </c>
      <c r="E8" s="25">
        <f t="shared" si="0"/>
        <v>2616</v>
      </c>
      <c r="F8" s="26">
        <f t="shared" si="1"/>
        <v>6104</v>
      </c>
      <c r="G8" s="27">
        <f t="shared" si="2"/>
        <v>3961.44</v>
      </c>
      <c r="H8" s="27">
        <f t="shared" si="3"/>
        <v>10065.44</v>
      </c>
      <c r="I8" s="50">
        <f t="shared" si="4"/>
        <v>12681.44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v>990.36</v>
      </c>
    </row>
    <row r="9" ht="27" customHeight="1" spans="1:16">
      <c r="A9" s="21">
        <v>6</v>
      </c>
      <c r="B9" s="22"/>
      <c r="C9" s="29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3961.44</v>
      </c>
      <c r="H9" s="27">
        <f t="shared" si="3"/>
        <v>10065.44</v>
      </c>
      <c r="I9" s="50">
        <f t="shared" si="4"/>
        <v>12681.44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v>990.36</v>
      </c>
    </row>
    <row r="10" ht="27" customHeight="1" spans="1:16">
      <c r="A10" s="21">
        <v>7</v>
      </c>
      <c r="B10" s="22"/>
      <c r="C10" s="29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990.36</v>
      </c>
      <c r="H10" s="27">
        <f t="shared" si="3"/>
        <v>2516.36</v>
      </c>
      <c r="I10" s="50">
        <f t="shared" si="4"/>
        <v>3170.36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v>990.36</v>
      </c>
    </row>
    <row r="11" ht="27" customHeight="1" spans="1:16">
      <c r="A11" s="21">
        <v>8</v>
      </c>
      <c r="B11" s="22"/>
      <c r="C11" s="29" t="s">
        <v>40</v>
      </c>
      <c r="D11" s="22">
        <v>2</v>
      </c>
      <c r="E11" s="25">
        <f t="shared" si="0"/>
        <v>1308</v>
      </c>
      <c r="F11" s="26">
        <f t="shared" si="1"/>
        <v>3052</v>
      </c>
      <c r="G11" s="27">
        <f t="shared" si="2"/>
        <v>1980.72</v>
      </c>
      <c r="H11" s="27">
        <f t="shared" si="3"/>
        <v>5032.72</v>
      </c>
      <c r="I11" s="50">
        <f t="shared" si="4"/>
        <v>6340.72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v>990.36</v>
      </c>
    </row>
    <row r="12" ht="27" customHeight="1" spans="1:16">
      <c r="A12" s="21">
        <v>9</v>
      </c>
      <c r="B12" s="22"/>
      <c r="C12" s="29" t="s">
        <v>41</v>
      </c>
      <c r="D12" s="22">
        <v>4</v>
      </c>
      <c r="E12" s="25">
        <f t="shared" si="0"/>
        <v>2616</v>
      </c>
      <c r="F12" s="26">
        <f t="shared" si="1"/>
        <v>6104</v>
      </c>
      <c r="G12" s="27">
        <f t="shared" si="2"/>
        <v>3961.44</v>
      </c>
      <c r="H12" s="27">
        <f t="shared" si="3"/>
        <v>10065.44</v>
      </c>
      <c r="I12" s="50">
        <f t="shared" si="4"/>
        <v>12681.44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v>990.36</v>
      </c>
    </row>
    <row r="13" ht="27" customHeight="1" spans="1:16">
      <c r="A13" s="21">
        <v>10</v>
      </c>
      <c r="B13" s="22"/>
      <c r="C13" s="29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1980.72</v>
      </c>
      <c r="H13" s="27">
        <f t="shared" si="3"/>
        <v>5032.72</v>
      </c>
      <c r="I13" s="50">
        <f t="shared" si="4"/>
        <v>6340.72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v>990.36</v>
      </c>
    </row>
    <row r="14" ht="27" customHeight="1" spans="1:16">
      <c r="A14" s="21">
        <v>11</v>
      </c>
      <c r="B14" s="22"/>
      <c r="C14" s="85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5942.16</v>
      </c>
      <c r="H14" s="27">
        <f t="shared" si="3"/>
        <v>15098.16</v>
      </c>
      <c r="I14" s="50">
        <f t="shared" si="4"/>
        <v>19022.16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v>990.36</v>
      </c>
    </row>
    <row r="15" ht="27" customHeight="1" spans="1:16">
      <c r="A15" s="21">
        <v>12</v>
      </c>
      <c r="B15" s="22"/>
      <c r="C15" s="29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1980.72</v>
      </c>
      <c r="H15" s="27">
        <f t="shared" si="3"/>
        <v>5032.72</v>
      </c>
      <c r="I15" s="50">
        <f t="shared" si="4"/>
        <v>6340.72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v>990.36</v>
      </c>
    </row>
    <row r="16" ht="27" customHeight="1" spans="1:16">
      <c r="A16" s="21">
        <v>13</v>
      </c>
      <c r="B16" s="22"/>
      <c r="C16" s="29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2971.08</v>
      </c>
      <c r="H16" s="27">
        <f t="shared" si="3"/>
        <v>7549.08</v>
      </c>
      <c r="I16" s="50">
        <f t="shared" si="4"/>
        <v>9511.08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v>990.36</v>
      </c>
    </row>
    <row r="17" ht="27" customHeight="1" spans="1:16">
      <c r="A17" s="21">
        <v>14</v>
      </c>
      <c r="B17" s="22"/>
      <c r="C17" s="29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10893.96</v>
      </c>
      <c r="H17" s="27">
        <f t="shared" si="3"/>
        <v>27679.96</v>
      </c>
      <c r="I17" s="50">
        <f t="shared" si="4"/>
        <v>34873.96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v>990.36</v>
      </c>
    </row>
    <row r="18" ht="27" customHeight="1" spans="1:16">
      <c r="A18" s="21">
        <v>15</v>
      </c>
      <c r="B18" s="22"/>
      <c r="C18" s="29" t="s">
        <v>60</v>
      </c>
      <c r="D18" s="22">
        <v>3</v>
      </c>
      <c r="E18" s="25">
        <f t="shared" si="0"/>
        <v>1962</v>
      </c>
      <c r="F18" s="26">
        <f t="shared" si="1"/>
        <v>4578</v>
      </c>
      <c r="G18" s="27">
        <f t="shared" si="2"/>
        <v>2971.08</v>
      </c>
      <c r="H18" s="27">
        <f t="shared" si="3"/>
        <v>7549.08</v>
      </c>
      <c r="I18" s="50">
        <f t="shared" si="4"/>
        <v>9511.08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v>990.36</v>
      </c>
    </row>
    <row r="19" ht="27" customHeight="1" spans="1:16">
      <c r="A19" s="21">
        <v>16</v>
      </c>
      <c r="B19" s="22"/>
      <c r="C19" s="29" t="s">
        <v>61</v>
      </c>
      <c r="D19" s="22">
        <v>4</v>
      </c>
      <c r="E19" s="25">
        <f t="shared" si="0"/>
        <v>2616</v>
      </c>
      <c r="F19" s="26">
        <f t="shared" si="1"/>
        <v>6104</v>
      </c>
      <c r="G19" s="27">
        <f t="shared" si="2"/>
        <v>3961.44</v>
      </c>
      <c r="H19" s="27">
        <f t="shared" si="3"/>
        <v>10065.44</v>
      </c>
      <c r="I19" s="50">
        <f t="shared" si="4"/>
        <v>12681.44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v>990.36</v>
      </c>
    </row>
    <row r="20" ht="27" customHeight="1" spans="1:16">
      <c r="A20" s="21">
        <v>17</v>
      </c>
      <c r="B20" s="22"/>
      <c r="C20" s="29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990.36</v>
      </c>
      <c r="H20" s="27">
        <f t="shared" si="3"/>
        <v>2516.36</v>
      </c>
      <c r="I20" s="50">
        <f t="shared" si="4"/>
        <v>3170.36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v>990.36</v>
      </c>
    </row>
    <row r="21" ht="27" customHeight="1" spans="1:16">
      <c r="A21" s="21">
        <v>18</v>
      </c>
      <c r="B21" s="22"/>
      <c r="C21" s="29" t="s">
        <v>67</v>
      </c>
      <c r="D21" s="22">
        <v>3</v>
      </c>
      <c r="E21" s="25">
        <f t="shared" si="0"/>
        <v>1962</v>
      </c>
      <c r="F21" s="26">
        <f t="shared" si="1"/>
        <v>4578</v>
      </c>
      <c r="G21" s="27">
        <f t="shared" si="2"/>
        <v>2971.08</v>
      </c>
      <c r="H21" s="27">
        <f t="shared" si="3"/>
        <v>7549.08</v>
      </c>
      <c r="I21" s="50">
        <f t="shared" si="4"/>
        <v>9511.08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v>990.36</v>
      </c>
    </row>
    <row r="22" ht="27" customHeight="1" spans="1:16">
      <c r="A22" s="21">
        <v>19</v>
      </c>
      <c r="B22" s="22"/>
      <c r="C22" s="29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990.36</v>
      </c>
      <c r="H22" s="27">
        <f t="shared" si="3"/>
        <v>2516.36</v>
      </c>
      <c r="I22" s="50">
        <f t="shared" si="4"/>
        <v>3170.36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v>990.36</v>
      </c>
    </row>
    <row r="23" ht="27" customHeight="1" spans="1:16">
      <c r="A23" s="21">
        <v>20</v>
      </c>
      <c r="B23" s="22"/>
      <c r="C23" s="29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3961.44</v>
      </c>
      <c r="H23" s="27">
        <f t="shared" si="3"/>
        <v>10065.44</v>
      </c>
      <c r="I23" s="50">
        <f t="shared" si="4"/>
        <v>12681.44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v>990.36</v>
      </c>
    </row>
    <row r="24" ht="27" customHeight="1" spans="1:16">
      <c r="A24" s="21">
        <v>21</v>
      </c>
      <c r="B24" s="22"/>
      <c r="C24" s="29" t="s">
        <v>83</v>
      </c>
      <c r="D24" s="22">
        <v>3</v>
      </c>
      <c r="E24" s="25">
        <f t="shared" si="0"/>
        <v>1962</v>
      </c>
      <c r="F24" s="26">
        <f t="shared" si="1"/>
        <v>4578</v>
      </c>
      <c r="G24" s="27">
        <f t="shared" si="2"/>
        <v>2971.08</v>
      </c>
      <c r="H24" s="27">
        <f t="shared" si="3"/>
        <v>7549.08</v>
      </c>
      <c r="I24" s="50">
        <f t="shared" si="4"/>
        <v>9511.08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v>990.36</v>
      </c>
    </row>
    <row r="25" ht="27" customHeight="1" spans="1:16">
      <c r="A25" s="21">
        <v>22</v>
      </c>
      <c r="B25" s="22"/>
      <c r="C25" s="29" t="s">
        <v>95</v>
      </c>
      <c r="D25" s="22">
        <v>1</v>
      </c>
      <c r="E25" s="25">
        <f t="shared" si="0"/>
        <v>654</v>
      </c>
      <c r="F25" s="26">
        <f t="shared" si="1"/>
        <v>1526</v>
      </c>
      <c r="G25" s="27">
        <f t="shared" si="2"/>
        <v>990.36</v>
      </c>
      <c r="H25" s="27">
        <f t="shared" si="3"/>
        <v>2516.36</v>
      </c>
      <c r="I25" s="50">
        <f t="shared" si="4"/>
        <v>3170.36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v>990.36</v>
      </c>
    </row>
    <row r="26" ht="27" customHeight="1" spans="1:16">
      <c r="A26" s="21">
        <v>23</v>
      </c>
      <c r="B26" s="22"/>
      <c r="C26" s="29" t="s">
        <v>96</v>
      </c>
      <c r="D26" s="22">
        <v>1</v>
      </c>
      <c r="E26" s="25">
        <f t="shared" si="0"/>
        <v>654</v>
      </c>
      <c r="F26" s="26">
        <f t="shared" si="1"/>
        <v>1526</v>
      </c>
      <c r="G26" s="27">
        <f t="shared" si="2"/>
        <v>990.36</v>
      </c>
      <c r="H26" s="27">
        <f t="shared" si="3"/>
        <v>2516.36</v>
      </c>
      <c r="I26" s="50">
        <f t="shared" si="4"/>
        <v>3170.36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v>990.36</v>
      </c>
    </row>
    <row r="27" ht="27" customHeight="1" spans="1:16">
      <c r="A27" s="21">
        <v>24</v>
      </c>
      <c r="B27" s="32" t="s">
        <v>44</v>
      </c>
      <c r="C27" s="29"/>
      <c r="D27" s="22">
        <f t="shared" ref="D27:I27" si="7">SUM(D4:D26)</f>
        <v>73</v>
      </c>
      <c r="E27" s="25">
        <f t="shared" si="7"/>
        <v>47742</v>
      </c>
      <c r="F27" s="26">
        <f t="shared" si="7"/>
        <v>111398</v>
      </c>
      <c r="G27" s="27">
        <f t="shared" si="7"/>
        <v>72296.28</v>
      </c>
      <c r="H27" s="27">
        <f t="shared" si="7"/>
        <v>183694.28</v>
      </c>
      <c r="I27" s="50">
        <f t="shared" si="7"/>
        <v>231436.28</v>
      </c>
      <c r="J27" s="21"/>
      <c r="K27" s="77"/>
      <c r="L27" s="55"/>
      <c r="M27" s="55"/>
      <c r="N27" s="53"/>
      <c r="O27" s="53"/>
      <c r="P27" s="53"/>
    </row>
    <row r="28" ht="27" customHeight="1" spans="1:16">
      <c r="A28" s="21">
        <v>25</v>
      </c>
      <c r="B28" s="22" t="s">
        <v>70</v>
      </c>
      <c r="C28" s="29" t="s">
        <v>33</v>
      </c>
      <c r="D28" s="22">
        <v>2</v>
      </c>
      <c r="E28" s="25">
        <f>ROUND(D28*N28,2)</f>
        <v>1308</v>
      </c>
      <c r="F28" s="26">
        <f>ROUND(D28*O28,2)</f>
        <v>3052</v>
      </c>
      <c r="G28" s="27">
        <f t="shared" si="2"/>
        <v>1996.44</v>
      </c>
      <c r="H28" s="27">
        <f t="shared" ref="H28:H38" si="8">ROUND(F28+G28,2)</f>
        <v>5048.44</v>
      </c>
      <c r="I28" s="50">
        <f t="shared" ref="I28:I38" si="9">ROUND(H28+E28,2)</f>
        <v>6356.44</v>
      </c>
      <c r="J28" s="21"/>
      <c r="K28" s="77"/>
      <c r="L28" s="55"/>
      <c r="M28" s="55"/>
      <c r="N28" s="53">
        <f t="shared" si="5"/>
        <v>654</v>
      </c>
      <c r="O28" s="53">
        <f t="shared" si="6"/>
        <v>1526</v>
      </c>
      <c r="P28" s="53">
        <v>998.22</v>
      </c>
    </row>
    <row r="29" ht="27" customHeight="1" spans="1:16">
      <c r="A29" s="21">
        <v>26</v>
      </c>
      <c r="B29" s="22"/>
      <c r="C29" s="29" t="s">
        <v>69</v>
      </c>
      <c r="D29" s="22">
        <v>1</v>
      </c>
      <c r="E29" s="25">
        <f t="shared" ref="E29:E38" si="10">ROUND(D29*N29,2)</f>
        <v>654</v>
      </c>
      <c r="F29" s="26">
        <f t="shared" ref="F29:F38" si="11">ROUND(D29*O29,2)</f>
        <v>1526</v>
      </c>
      <c r="G29" s="27">
        <f t="shared" si="2"/>
        <v>998.22</v>
      </c>
      <c r="H29" s="27">
        <f t="shared" si="8"/>
        <v>2524.22</v>
      </c>
      <c r="I29" s="50">
        <f t="shared" si="9"/>
        <v>3178.22</v>
      </c>
      <c r="J29" s="21"/>
      <c r="K29" s="77"/>
      <c r="L29" s="55"/>
      <c r="M29" s="55"/>
      <c r="N29" s="53">
        <f t="shared" si="5"/>
        <v>654</v>
      </c>
      <c r="O29" s="53">
        <f t="shared" si="6"/>
        <v>1526</v>
      </c>
      <c r="P29" s="53">
        <v>998.22</v>
      </c>
    </row>
    <row r="30" ht="27" customHeight="1" spans="1:16">
      <c r="A30" s="21">
        <v>27</v>
      </c>
      <c r="B30" s="22"/>
      <c r="C30" s="29" t="s">
        <v>75</v>
      </c>
      <c r="D30" s="22">
        <v>4</v>
      </c>
      <c r="E30" s="25">
        <f t="shared" si="10"/>
        <v>2616</v>
      </c>
      <c r="F30" s="26">
        <f t="shared" si="11"/>
        <v>6104</v>
      </c>
      <c r="G30" s="27">
        <f t="shared" si="2"/>
        <v>3992.88</v>
      </c>
      <c r="H30" s="27">
        <f t="shared" si="8"/>
        <v>10096.88</v>
      </c>
      <c r="I30" s="50">
        <f t="shared" si="9"/>
        <v>12712.88</v>
      </c>
      <c r="J30" s="21"/>
      <c r="K30" s="77"/>
      <c r="L30" s="55"/>
      <c r="M30" s="55"/>
      <c r="N30" s="53">
        <f t="shared" si="5"/>
        <v>654</v>
      </c>
      <c r="O30" s="53">
        <f t="shared" si="6"/>
        <v>1526</v>
      </c>
      <c r="P30" s="53">
        <v>998.22</v>
      </c>
    </row>
    <row r="31" ht="27" customHeight="1" spans="1:16">
      <c r="A31" s="21">
        <v>28</v>
      </c>
      <c r="B31" s="22"/>
      <c r="C31" s="29" t="s">
        <v>76</v>
      </c>
      <c r="D31" s="22">
        <v>2</v>
      </c>
      <c r="E31" s="25">
        <f t="shared" si="10"/>
        <v>1308</v>
      </c>
      <c r="F31" s="26">
        <f t="shared" si="11"/>
        <v>3052</v>
      </c>
      <c r="G31" s="27">
        <f t="shared" si="2"/>
        <v>1996.44</v>
      </c>
      <c r="H31" s="27">
        <f t="shared" si="8"/>
        <v>5048.44</v>
      </c>
      <c r="I31" s="50">
        <f t="shared" si="9"/>
        <v>6356.44</v>
      </c>
      <c r="J31" s="21"/>
      <c r="K31" s="77"/>
      <c r="L31" s="55"/>
      <c r="M31" s="55"/>
      <c r="N31" s="53">
        <f t="shared" si="5"/>
        <v>654</v>
      </c>
      <c r="O31" s="53">
        <f t="shared" si="6"/>
        <v>1526</v>
      </c>
      <c r="P31" s="53">
        <v>998.22</v>
      </c>
    </row>
    <row r="32" ht="27" customHeight="1" spans="1:16">
      <c r="A32" s="21">
        <v>29</v>
      </c>
      <c r="B32" s="22"/>
      <c r="C32" s="29" t="s">
        <v>77</v>
      </c>
      <c r="D32" s="22">
        <v>4</v>
      </c>
      <c r="E32" s="25">
        <f t="shared" si="10"/>
        <v>2616</v>
      </c>
      <c r="F32" s="26">
        <f t="shared" si="11"/>
        <v>6104</v>
      </c>
      <c r="G32" s="27">
        <f t="shared" si="2"/>
        <v>3992.88</v>
      </c>
      <c r="H32" s="27">
        <f t="shared" si="8"/>
        <v>10096.88</v>
      </c>
      <c r="I32" s="50">
        <f t="shared" si="9"/>
        <v>12712.88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v>998.22</v>
      </c>
    </row>
    <row r="33" ht="27" customHeight="1" spans="1:16">
      <c r="A33" s="21">
        <v>30</v>
      </c>
      <c r="B33" s="22"/>
      <c r="C33" s="29" t="s">
        <v>60</v>
      </c>
      <c r="D33" s="22">
        <v>2</v>
      </c>
      <c r="E33" s="25">
        <f t="shared" si="10"/>
        <v>1308</v>
      </c>
      <c r="F33" s="26">
        <f t="shared" si="11"/>
        <v>3052</v>
      </c>
      <c r="G33" s="27">
        <f t="shared" si="2"/>
        <v>1996.44</v>
      </c>
      <c r="H33" s="27">
        <f t="shared" si="8"/>
        <v>5048.44</v>
      </c>
      <c r="I33" s="50">
        <f t="shared" si="9"/>
        <v>6356.44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v>998.22</v>
      </c>
    </row>
    <row r="34" ht="27" customHeight="1" spans="1:16">
      <c r="A34" s="21">
        <v>31</v>
      </c>
      <c r="B34" s="22"/>
      <c r="C34" s="29" t="s">
        <v>67</v>
      </c>
      <c r="D34" s="22">
        <v>1</v>
      </c>
      <c r="E34" s="25">
        <f t="shared" si="10"/>
        <v>654</v>
      </c>
      <c r="F34" s="26">
        <f t="shared" si="11"/>
        <v>1526</v>
      </c>
      <c r="G34" s="27">
        <f t="shared" si="2"/>
        <v>998.22</v>
      </c>
      <c r="H34" s="27">
        <f t="shared" si="8"/>
        <v>2524.22</v>
      </c>
      <c r="I34" s="50">
        <f t="shared" si="9"/>
        <v>3178.22</v>
      </c>
      <c r="J34" s="21"/>
      <c r="K34" s="77"/>
      <c r="L34" s="55"/>
      <c r="M34" s="55"/>
      <c r="N34" s="53">
        <f t="shared" si="5"/>
        <v>654</v>
      </c>
      <c r="O34" s="53">
        <f t="shared" si="6"/>
        <v>1526</v>
      </c>
      <c r="P34" s="53">
        <v>998.22</v>
      </c>
    </row>
    <row r="35" ht="27" customHeight="1" spans="1:16">
      <c r="A35" s="21">
        <v>32</v>
      </c>
      <c r="B35" s="22"/>
      <c r="C35" s="29" t="s">
        <v>34</v>
      </c>
      <c r="D35" s="22">
        <v>4</v>
      </c>
      <c r="E35" s="25">
        <f t="shared" si="10"/>
        <v>2616</v>
      </c>
      <c r="F35" s="26">
        <f t="shared" si="11"/>
        <v>6104</v>
      </c>
      <c r="G35" s="27">
        <f t="shared" si="2"/>
        <v>3992.88</v>
      </c>
      <c r="H35" s="27">
        <f t="shared" si="8"/>
        <v>10096.88</v>
      </c>
      <c r="I35" s="50">
        <f t="shared" si="9"/>
        <v>12712.88</v>
      </c>
      <c r="J35" s="21"/>
      <c r="K35" s="77"/>
      <c r="L35" s="55"/>
      <c r="M35" s="55"/>
      <c r="N35" s="53">
        <f t="shared" si="5"/>
        <v>654</v>
      </c>
      <c r="O35" s="53">
        <f t="shared" si="6"/>
        <v>1526</v>
      </c>
      <c r="P35" s="53">
        <v>998.22</v>
      </c>
    </row>
    <row r="36" ht="27" customHeight="1" spans="1:16">
      <c r="A36" s="21">
        <v>33</v>
      </c>
      <c r="B36" s="22"/>
      <c r="C36" s="29" t="s">
        <v>78</v>
      </c>
      <c r="D36" s="22">
        <v>9</v>
      </c>
      <c r="E36" s="25">
        <f t="shared" si="10"/>
        <v>5886</v>
      </c>
      <c r="F36" s="26">
        <f t="shared" si="11"/>
        <v>13734</v>
      </c>
      <c r="G36" s="27">
        <f t="shared" si="2"/>
        <v>8983.98</v>
      </c>
      <c r="H36" s="27">
        <f t="shared" si="8"/>
        <v>22717.98</v>
      </c>
      <c r="I36" s="50">
        <f t="shared" si="9"/>
        <v>28603.98</v>
      </c>
      <c r="J36" s="21"/>
      <c r="K36" s="77"/>
      <c r="L36" s="55"/>
      <c r="M36" s="55"/>
      <c r="N36" s="53">
        <f t="shared" si="5"/>
        <v>654</v>
      </c>
      <c r="O36" s="53">
        <f t="shared" si="6"/>
        <v>1526</v>
      </c>
      <c r="P36" s="53">
        <v>998.22</v>
      </c>
    </row>
    <row r="37" ht="27" customHeight="1" spans="1:16">
      <c r="A37" s="21">
        <v>34</v>
      </c>
      <c r="B37" s="22"/>
      <c r="C37" s="29" t="s">
        <v>84</v>
      </c>
      <c r="D37" s="22">
        <v>2</v>
      </c>
      <c r="E37" s="25">
        <f t="shared" si="10"/>
        <v>1308</v>
      </c>
      <c r="F37" s="26">
        <f t="shared" si="11"/>
        <v>3052</v>
      </c>
      <c r="G37" s="27">
        <f t="shared" si="2"/>
        <v>1996.44</v>
      </c>
      <c r="H37" s="27">
        <f t="shared" si="8"/>
        <v>5048.44</v>
      </c>
      <c r="I37" s="50">
        <f t="shared" si="9"/>
        <v>6356.44</v>
      </c>
      <c r="J37" s="21"/>
      <c r="K37" s="78"/>
      <c r="L37" s="57"/>
      <c r="M37" s="57"/>
      <c r="N37" s="53">
        <f t="shared" si="5"/>
        <v>654</v>
      </c>
      <c r="O37" s="53">
        <f t="shared" si="6"/>
        <v>1526</v>
      </c>
      <c r="P37" s="53">
        <v>998.22</v>
      </c>
    </row>
    <row r="38" ht="27" customHeight="1" spans="1:16">
      <c r="A38" s="21">
        <v>35</v>
      </c>
      <c r="B38" s="22"/>
      <c r="C38" s="29" t="s">
        <v>85</v>
      </c>
      <c r="D38" s="22">
        <v>2</v>
      </c>
      <c r="E38" s="25">
        <f t="shared" si="10"/>
        <v>1308</v>
      </c>
      <c r="F38" s="26">
        <f t="shared" si="11"/>
        <v>3052</v>
      </c>
      <c r="G38" s="27">
        <f t="shared" si="2"/>
        <v>1996.44</v>
      </c>
      <c r="H38" s="27">
        <f t="shared" si="8"/>
        <v>5048.44</v>
      </c>
      <c r="I38" s="50">
        <f t="shared" si="9"/>
        <v>6356.44</v>
      </c>
      <c r="J38" s="21"/>
      <c r="K38" s="77"/>
      <c r="L38" s="55"/>
      <c r="M38" s="55"/>
      <c r="N38" s="53">
        <f t="shared" si="5"/>
        <v>654</v>
      </c>
      <c r="O38" s="53">
        <f t="shared" si="6"/>
        <v>1526</v>
      </c>
      <c r="P38" s="53">
        <v>998.22</v>
      </c>
    </row>
    <row r="39" ht="27" customHeight="1" spans="1:16">
      <c r="A39" s="21">
        <v>36</v>
      </c>
      <c r="B39" s="32" t="s">
        <v>44</v>
      </c>
      <c r="C39" s="29"/>
      <c r="D39" s="22">
        <f t="shared" ref="D39:I39" si="12">SUM(D28:D38)</f>
        <v>33</v>
      </c>
      <c r="E39" s="25">
        <f t="shared" si="12"/>
        <v>21582</v>
      </c>
      <c r="F39" s="26">
        <f t="shared" si="12"/>
        <v>50358</v>
      </c>
      <c r="G39" s="27">
        <f t="shared" si="12"/>
        <v>32941.26</v>
      </c>
      <c r="H39" s="27">
        <f t="shared" si="12"/>
        <v>83299.26</v>
      </c>
      <c r="I39" s="50">
        <f t="shared" si="12"/>
        <v>104881.26</v>
      </c>
      <c r="J39" s="21"/>
      <c r="K39" s="79"/>
      <c r="L39" s="58"/>
      <c r="M39" s="55"/>
      <c r="N39" s="53"/>
      <c r="O39" s="53"/>
      <c r="P39" s="53"/>
    </row>
    <row r="40" ht="44.25" customHeight="1" spans="1:16">
      <c r="A40" s="21">
        <v>37</v>
      </c>
      <c r="B40" s="33" t="s">
        <v>90</v>
      </c>
      <c r="C40" s="33" t="s">
        <v>12</v>
      </c>
      <c r="D40" s="22">
        <v>1</v>
      </c>
      <c r="E40" s="25">
        <f>ROUND(D40*N40,2)</f>
        <v>654</v>
      </c>
      <c r="F40" s="26">
        <f>ROUND(D40*O40,2)</f>
        <v>1526</v>
      </c>
      <c r="G40" s="27">
        <f t="shared" si="2"/>
        <v>996.26</v>
      </c>
      <c r="H40" s="27">
        <f t="shared" si="3"/>
        <v>2522.26</v>
      </c>
      <c r="I40" s="50">
        <f t="shared" si="4"/>
        <v>3176.26</v>
      </c>
      <c r="J40" s="21"/>
      <c r="K40" s="77"/>
      <c r="L40" s="57"/>
      <c r="M40" s="57">
        <f>G41-G6</f>
        <v>105243.44</v>
      </c>
      <c r="N40" s="53">
        <f t="shared" si="5"/>
        <v>654</v>
      </c>
      <c r="O40" s="53">
        <f t="shared" si="6"/>
        <v>1526</v>
      </c>
      <c r="P40" s="53">
        <v>996.26</v>
      </c>
    </row>
    <row r="41" ht="30" customHeight="1" spans="1:19">
      <c r="A41" s="71" t="s">
        <v>15</v>
      </c>
      <c r="B41" s="72"/>
      <c r="C41" s="73"/>
      <c r="D41" s="21">
        <f>D40+D39+D27</f>
        <v>107</v>
      </c>
      <c r="E41" s="25">
        <f>E40+E39+E27</f>
        <v>69978</v>
      </c>
      <c r="F41" s="26">
        <f>F40+F27+F39</f>
        <v>163282</v>
      </c>
      <c r="G41" s="27">
        <f>G40+G39+G27</f>
        <v>106233.8</v>
      </c>
      <c r="H41" s="50">
        <f>H40+H27+H39</f>
        <v>269515.8</v>
      </c>
      <c r="I41" s="50">
        <f>I40+I39+I27</f>
        <v>339493.8</v>
      </c>
      <c r="J41" s="31"/>
      <c r="K41" s="53"/>
      <c r="L41" s="62">
        <f>I41</f>
        <v>339493.8</v>
      </c>
      <c r="M41" s="80"/>
      <c r="N41" s="53"/>
      <c r="O41" s="53"/>
      <c r="P41" s="53"/>
      <c r="R41" s="4"/>
      <c r="S41" s="65"/>
    </row>
    <row r="42" ht="80.1" customHeight="1" spans="1:16">
      <c r="A42" s="74" t="s">
        <v>99</v>
      </c>
      <c r="B42" s="75"/>
      <c r="C42" s="75"/>
      <c r="D42" s="75"/>
      <c r="E42" s="75"/>
      <c r="F42" s="75"/>
      <c r="G42" s="75"/>
      <c r="H42" s="75"/>
      <c r="I42" s="75"/>
      <c r="J42" s="81"/>
      <c r="K42" s="53"/>
      <c r="L42" s="80"/>
      <c r="M42" s="80"/>
      <c r="N42" s="53"/>
      <c r="O42" s="53"/>
      <c r="P42" s="53"/>
    </row>
    <row r="43" ht="80.1" customHeight="1" spans="1:16">
      <c r="A43" s="74" t="s">
        <v>46</v>
      </c>
      <c r="B43" s="76"/>
      <c r="C43" s="76"/>
      <c r="D43" s="76"/>
      <c r="E43" s="76"/>
      <c r="F43" s="76"/>
      <c r="G43" s="76"/>
      <c r="H43" s="76"/>
      <c r="I43" s="76"/>
      <c r="J43" s="82"/>
      <c r="K43" s="64"/>
      <c r="L43" s="63"/>
      <c r="M43" s="63"/>
      <c r="N43" s="83"/>
      <c r="O43" s="64"/>
      <c r="P43" s="64"/>
    </row>
    <row r="44" ht="80.1" customHeight="1" spans="1:16">
      <c r="A44" s="74" t="s">
        <v>47</v>
      </c>
      <c r="B44" s="75"/>
      <c r="C44" s="75"/>
      <c r="D44" s="75"/>
      <c r="E44" s="75"/>
      <c r="F44" s="75"/>
      <c r="G44" s="75"/>
      <c r="H44" s="75"/>
      <c r="I44" s="75"/>
      <c r="J44" s="81"/>
      <c r="K44" s="64"/>
      <c r="L44" s="63"/>
      <c r="M44" s="63"/>
      <c r="N44" s="83"/>
      <c r="O44" s="64"/>
      <c r="P44" s="64"/>
    </row>
    <row r="45" ht="80.1" customHeight="1" spans="1:16">
      <c r="A45" s="74" t="s">
        <v>48</v>
      </c>
      <c r="B45" s="75"/>
      <c r="C45" s="75"/>
      <c r="D45" s="75"/>
      <c r="E45" s="75"/>
      <c r="F45" s="75"/>
      <c r="G45" s="75"/>
      <c r="H45" s="75"/>
      <c r="I45" s="75"/>
      <c r="J45" s="81"/>
      <c r="K45" s="64"/>
      <c r="L45" s="63"/>
      <c r="M45" s="63"/>
      <c r="N45" s="83"/>
      <c r="O45" s="64"/>
      <c r="P45" s="64"/>
    </row>
    <row r="46" ht="80.1" customHeight="1" spans="1:16">
      <c r="A46" s="74" t="s">
        <v>49</v>
      </c>
      <c r="B46" s="75"/>
      <c r="C46" s="75"/>
      <c r="D46" s="75"/>
      <c r="E46" s="75"/>
      <c r="F46" s="75"/>
      <c r="G46" s="75"/>
      <c r="H46" s="75"/>
      <c r="I46" s="75"/>
      <c r="J46" s="81"/>
      <c r="K46" s="64"/>
      <c r="L46" s="63"/>
      <c r="M46" s="63"/>
      <c r="N46" s="83"/>
      <c r="O46" s="64"/>
      <c r="P46" s="64"/>
    </row>
  </sheetData>
  <mergeCells count="19">
    <mergeCell ref="A1:J1"/>
    <mergeCell ref="E2:F2"/>
    <mergeCell ref="B27:C27"/>
    <mergeCell ref="B39:C39"/>
    <mergeCell ref="A41:C41"/>
    <mergeCell ref="A42:J42"/>
    <mergeCell ref="A43:J43"/>
    <mergeCell ref="A44:J44"/>
    <mergeCell ref="A45:J45"/>
    <mergeCell ref="A46:J46"/>
    <mergeCell ref="A2:A3"/>
    <mergeCell ref="B2:B3"/>
    <mergeCell ref="B4:B26"/>
    <mergeCell ref="B28:B38"/>
    <mergeCell ref="C2:C3"/>
    <mergeCell ref="D2:D3"/>
    <mergeCell ref="H2:H3"/>
    <mergeCell ref="I2:I3"/>
    <mergeCell ref="J2:J3"/>
  </mergeCells>
  <pageMargins left="0.511811023622047" right="0.511811023622047" top="0.551181102362205" bottom="0.15748031496063" header="0.31496062992126" footer="0.31496062992126"/>
  <pageSetup paperSize="9" scale="85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opLeftCell="A31" workbookViewId="0">
      <selection activeCell="K31" sqref="K31"/>
    </sheetView>
  </sheetViews>
  <sheetFormatPr defaultColWidth="9" defaultRowHeight="13.5"/>
  <cols>
    <col min="1" max="1" width="3.875" customWidth="1"/>
    <col min="2" max="2" width="19.25" customWidth="1"/>
    <col min="3" max="3" width="12.75" customWidth="1"/>
    <col min="4" max="4" width="5.5" customWidth="1"/>
    <col min="5" max="5" width="9.25" style="3" customWidth="1"/>
    <col min="6" max="6" width="8.75" style="4" customWidth="1"/>
    <col min="7" max="7" width="12.5" style="5" customWidth="1"/>
    <col min="8" max="8" width="12.75" style="5" customWidth="1"/>
    <col min="9" max="9" width="12.25" style="5" customWidth="1"/>
    <col min="10" max="10" width="3.5" style="5" customWidth="1"/>
    <col min="11" max="11" width="11.625" customWidth="1"/>
    <col min="12" max="12" width="29.875" style="7" customWidth="1"/>
    <col min="13" max="13" width="11.625" style="8" customWidth="1"/>
    <col min="14" max="14" width="12" style="3" customWidth="1"/>
    <col min="15" max="15" width="11.125" style="3" customWidth="1"/>
    <col min="16" max="16" width="10.125" style="3" customWidth="1"/>
    <col min="18" max="18" width="10.5" customWidth="1"/>
    <col min="19" max="19" width="11.625" customWidth="1"/>
    <col min="20" max="21" width="10.5" customWidth="1"/>
  </cols>
  <sheetData>
    <row r="1" ht="36.75" customHeight="1" spans="1:16">
      <c r="A1" s="9" t="s">
        <v>100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27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27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27" customHeight="1" spans="1:16">
      <c r="A4" s="21">
        <v>1</v>
      </c>
      <c r="B4" s="66" t="s">
        <v>32</v>
      </c>
      <c r="C4" s="29" t="s">
        <v>33</v>
      </c>
      <c r="D4" s="22">
        <v>8</v>
      </c>
      <c r="E4" s="25">
        <f t="shared" ref="E4:E26" si="0">ROUND(D4*N4,2)</f>
        <v>5232</v>
      </c>
      <c r="F4" s="26">
        <f t="shared" ref="F4:F26" si="1">ROUND(D4*O4,2)</f>
        <v>12208</v>
      </c>
      <c r="G4" s="27">
        <f t="shared" ref="G4:G40" si="2">ROUND(D4*P4,2)</f>
        <v>7922.88</v>
      </c>
      <c r="H4" s="27">
        <f>ROUND(F4+G4,2)</f>
        <v>20130.88</v>
      </c>
      <c r="I4" s="50">
        <f>ROUND(H4+E4,2)</f>
        <v>25362.88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v>990.36</v>
      </c>
    </row>
    <row r="5" ht="27" customHeight="1" spans="1:16">
      <c r="A5" s="21">
        <v>2</v>
      </c>
      <c r="B5" s="67"/>
      <c r="C5" s="86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1980.72</v>
      </c>
      <c r="H5" s="27">
        <f t="shared" ref="H5:H40" si="3">ROUND(F5+G5,2)</f>
        <v>5032.72</v>
      </c>
      <c r="I5" s="50">
        <f t="shared" ref="I5:I40" si="4">ROUND(H5+E5,2)</f>
        <v>6340.72</v>
      </c>
      <c r="J5" s="21"/>
      <c r="K5" s="77"/>
      <c r="L5" s="52"/>
      <c r="M5" s="52"/>
      <c r="N5" s="53">
        <f t="shared" ref="N5:N40" si="5">ROUND(2180*30%,2)</f>
        <v>654</v>
      </c>
      <c r="O5" s="53">
        <f t="shared" ref="O5:O40" si="6">ROUND(2180*70%,2)</f>
        <v>1526</v>
      </c>
      <c r="P5" s="53">
        <v>990.36</v>
      </c>
    </row>
    <row r="6" ht="27" customHeight="1" spans="1:16">
      <c r="A6" s="21">
        <v>3</v>
      </c>
      <c r="B6" s="67"/>
      <c r="C6" s="84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990.36</v>
      </c>
      <c r="H6" s="27">
        <f t="shared" si="3"/>
        <v>2516.36</v>
      </c>
      <c r="I6" s="50">
        <f t="shared" si="4"/>
        <v>3170.36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v>990.36</v>
      </c>
    </row>
    <row r="7" ht="27" customHeight="1" spans="1:16">
      <c r="A7" s="21">
        <v>4</v>
      </c>
      <c r="B7" s="67"/>
      <c r="C7" s="29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1980.72</v>
      </c>
      <c r="H7" s="27">
        <f t="shared" si="3"/>
        <v>5032.72</v>
      </c>
      <c r="I7" s="50">
        <f t="shared" si="4"/>
        <v>6340.72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v>990.36</v>
      </c>
    </row>
    <row r="8" ht="27" customHeight="1" spans="1:16">
      <c r="A8" s="21">
        <v>5</v>
      </c>
      <c r="B8" s="67"/>
      <c r="C8" s="84" t="s">
        <v>37</v>
      </c>
      <c r="D8" s="22">
        <v>4</v>
      </c>
      <c r="E8" s="25">
        <f t="shared" si="0"/>
        <v>2616</v>
      </c>
      <c r="F8" s="26">
        <f t="shared" si="1"/>
        <v>6104</v>
      </c>
      <c r="G8" s="27">
        <f t="shared" si="2"/>
        <v>3961.44</v>
      </c>
      <c r="H8" s="27">
        <f t="shared" si="3"/>
        <v>10065.44</v>
      </c>
      <c r="I8" s="50">
        <f t="shared" si="4"/>
        <v>12681.44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v>990.36</v>
      </c>
    </row>
    <row r="9" ht="27" customHeight="1" spans="1:16">
      <c r="A9" s="21">
        <v>6</v>
      </c>
      <c r="B9" s="67"/>
      <c r="C9" s="29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3961.44</v>
      </c>
      <c r="H9" s="27">
        <f t="shared" si="3"/>
        <v>10065.44</v>
      </c>
      <c r="I9" s="50">
        <f t="shared" si="4"/>
        <v>12681.44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v>990.36</v>
      </c>
    </row>
    <row r="10" ht="27" customHeight="1" spans="1:16">
      <c r="A10" s="21">
        <v>7</v>
      </c>
      <c r="B10" s="67"/>
      <c r="C10" s="29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990.36</v>
      </c>
      <c r="H10" s="27">
        <f t="shared" si="3"/>
        <v>2516.36</v>
      </c>
      <c r="I10" s="50">
        <f t="shared" si="4"/>
        <v>3170.36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v>990.36</v>
      </c>
    </row>
    <row r="11" ht="27" customHeight="1" spans="1:16">
      <c r="A11" s="21">
        <v>8</v>
      </c>
      <c r="B11" s="67"/>
      <c r="C11" s="29" t="s">
        <v>40</v>
      </c>
      <c r="D11" s="22">
        <v>3</v>
      </c>
      <c r="E11" s="25">
        <f t="shared" si="0"/>
        <v>1962</v>
      </c>
      <c r="F11" s="26">
        <f t="shared" si="1"/>
        <v>4578</v>
      </c>
      <c r="G11" s="27">
        <f t="shared" si="2"/>
        <v>2971.08</v>
      </c>
      <c r="H11" s="27">
        <f t="shared" si="3"/>
        <v>7549.08</v>
      </c>
      <c r="I11" s="50">
        <f t="shared" si="4"/>
        <v>9511.08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v>990.36</v>
      </c>
    </row>
    <row r="12" ht="27" customHeight="1" spans="1:16">
      <c r="A12" s="21">
        <v>9</v>
      </c>
      <c r="B12" s="67"/>
      <c r="C12" s="29" t="s">
        <v>41</v>
      </c>
      <c r="D12" s="22">
        <v>4</v>
      </c>
      <c r="E12" s="25">
        <f t="shared" si="0"/>
        <v>2616</v>
      </c>
      <c r="F12" s="26">
        <f t="shared" si="1"/>
        <v>6104</v>
      </c>
      <c r="G12" s="27">
        <f t="shared" si="2"/>
        <v>3961.44</v>
      </c>
      <c r="H12" s="27">
        <f t="shared" si="3"/>
        <v>10065.44</v>
      </c>
      <c r="I12" s="50">
        <f t="shared" si="4"/>
        <v>12681.44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v>990.36</v>
      </c>
    </row>
    <row r="13" ht="27" customHeight="1" spans="1:16">
      <c r="A13" s="21">
        <v>10</v>
      </c>
      <c r="B13" s="67"/>
      <c r="C13" s="29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1980.72</v>
      </c>
      <c r="H13" s="27">
        <f t="shared" si="3"/>
        <v>5032.72</v>
      </c>
      <c r="I13" s="50">
        <f t="shared" si="4"/>
        <v>6340.72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v>990.36</v>
      </c>
    </row>
    <row r="14" ht="27" customHeight="1" spans="1:16">
      <c r="A14" s="21">
        <v>11</v>
      </c>
      <c r="B14" s="67"/>
      <c r="C14" s="85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5942.16</v>
      </c>
      <c r="H14" s="27">
        <f t="shared" si="3"/>
        <v>15098.16</v>
      </c>
      <c r="I14" s="50">
        <f t="shared" si="4"/>
        <v>19022.16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v>990.36</v>
      </c>
    </row>
    <row r="15" ht="27" customHeight="1" spans="1:16">
      <c r="A15" s="21">
        <v>12</v>
      </c>
      <c r="B15" s="67"/>
      <c r="C15" s="29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1980.72</v>
      </c>
      <c r="H15" s="27">
        <f t="shared" si="3"/>
        <v>5032.72</v>
      </c>
      <c r="I15" s="50">
        <f t="shared" si="4"/>
        <v>6340.72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v>990.36</v>
      </c>
    </row>
    <row r="16" ht="27" customHeight="1" spans="1:16">
      <c r="A16" s="21">
        <v>13</v>
      </c>
      <c r="B16" s="67"/>
      <c r="C16" s="29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2971.08</v>
      </c>
      <c r="H16" s="27">
        <f t="shared" si="3"/>
        <v>7549.08</v>
      </c>
      <c r="I16" s="50">
        <f t="shared" si="4"/>
        <v>9511.08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v>990.36</v>
      </c>
    </row>
    <row r="17" ht="27" customHeight="1" spans="1:16">
      <c r="A17" s="21">
        <v>14</v>
      </c>
      <c r="B17" s="67"/>
      <c r="C17" s="29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10893.96</v>
      </c>
      <c r="H17" s="27">
        <f t="shared" si="3"/>
        <v>27679.96</v>
      </c>
      <c r="I17" s="50">
        <f t="shared" si="4"/>
        <v>34873.96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v>990.36</v>
      </c>
    </row>
    <row r="18" ht="27" customHeight="1" spans="1:16">
      <c r="A18" s="21">
        <v>15</v>
      </c>
      <c r="B18" s="67"/>
      <c r="C18" s="29" t="s">
        <v>60</v>
      </c>
      <c r="D18" s="22">
        <v>4</v>
      </c>
      <c r="E18" s="25">
        <f t="shared" si="0"/>
        <v>2616</v>
      </c>
      <c r="F18" s="26">
        <f t="shared" si="1"/>
        <v>6104</v>
      </c>
      <c r="G18" s="27">
        <f t="shared" si="2"/>
        <v>3961.44</v>
      </c>
      <c r="H18" s="27">
        <f t="shared" si="3"/>
        <v>10065.44</v>
      </c>
      <c r="I18" s="50">
        <f t="shared" si="4"/>
        <v>12681.44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v>990.36</v>
      </c>
    </row>
    <row r="19" ht="27" customHeight="1" spans="1:16">
      <c r="A19" s="21">
        <v>16</v>
      </c>
      <c r="B19" s="67"/>
      <c r="C19" s="29" t="s">
        <v>61</v>
      </c>
      <c r="D19" s="22">
        <v>4</v>
      </c>
      <c r="E19" s="25">
        <f t="shared" si="0"/>
        <v>2616</v>
      </c>
      <c r="F19" s="26">
        <f t="shared" si="1"/>
        <v>6104</v>
      </c>
      <c r="G19" s="27">
        <f t="shared" si="2"/>
        <v>3961.44</v>
      </c>
      <c r="H19" s="27">
        <f t="shared" si="3"/>
        <v>10065.44</v>
      </c>
      <c r="I19" s="50">
        <f t="shared" si="4"/>
        <v>12681.44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v>990.36</v>
      </c>
    </row>
    <row r="20" ht="27" customHeight="1" spans="1:16">
      <c r="A20" s="21">
        <v>17</v>
      </c>
      <c r="B20" s="67"/>
      <c r="C20" s="29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990.36</v>
      </c>
      <c r="H20" s="27">
        <f t="shared" si="3"/>
        <v>2516.36</v>
      </c>
      <c r="I20" s="50">
        <f t="shared" si="4"/>
        <v>3170.36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v>990.36</v>
      </c>
    </row>
    <row r="21" ht="27" customHeight="1" spans="1:16">
      <c r="A21" s="21">
        <v>18</v>
      </c>
      <c r="B21" s="67"/>
      <c r="C21" s="29" t="s">
        <v>67</v>
      </c>
      <c r="D21" s="22">
        <v>3</v>
      </c>
      <c r="E21" s="25">
        <f t="shared" si="0"/>
        <v>1962</v>
      </c>
      <c r="F21" s="26">
        <f t="shared" si="1"/>
        <v>4578</v>
      </c>
      <c r="G21" s="27">
        <f t="shared" si="2"/>
        <v>2971.08</v>
      </c>
      <c r="H21" s="27">
        <f t="shared" si="3"/>
        <v>7549.08</v>
      </c>
      <c r="I21" s="50">
        <f t="shared" si="4"/>
        <v>9511.08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v>990.36</v>
      </c>
    </row>
    <row r="22" ht="27" customHeight="1" spans="1:16">
      <c r="A22" s="21">
        <v>19</v>
      </c>
      <c r="B22" s="67"/>
      <c r="C22" s="29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990.36</v>
      </c>
      <c r="H22" s="27">
        <f t="shared" si="3"/>
        <v>2516.36</v>
      </c>
      <c r="I22" s="50">
        <f t="shared" si="4"/>
        <v>3170.36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v>990.36</v>
      </c>
    </row>
    <row r="23" ht="27" customHeight="1" spans="1:16">
      <c r="A23" s="21">
        <v>20</v>
      </c>
      <c r="B23" s="67"/>
      <c r="C23" s="29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3961.44</v>
      </c>
      <c r="H23" s="27">
        <f t="shared" si="3"/>
        <v>10065.44</v>
      </c>
      <c r="I23" s="50">
        <f t="shared" si="4"/>
        <v>12681.44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v>990.36</v>
      </c>
    </row>
    <row r="24" ht="27" customHeight="1" spans="1:16">
      <c r="A24" s="21">
        <v>21</v>
      </c>
      <c r="B24" s="67"/>
      <c r="C24" s="29" t="s">
        <v>83</v>
      </c>
      <c r="D24" s="22">
        <v>3</v>
      </c>
      <c r="E24" s="25">
        <f t="shared" si="0"/>
        <v>1962</v>
      </c>
      <c r="F24" s="26">
        <f t="shared" si="1"/>
        <v>4578</v>
      </c>
      <c r="G24" s="27">
        <f t="shared" si="2"/>
        <v>2971.08</v>
      </c>
      <c r="H24" s="27">
        <f t="shared" si="3"/>
        <v>7549.08</v>
      </c>
      <c r="I24" s="50">
        <f t="shared" si="4"/>
        <v>9511.08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v>990.36</v>
      </c>
    </row>
    <row r="25" ht="27" customHeight="1" spans="1:16">
      <c r="A25" s="21">
        <v>22</v>
      </c>
      <c r="B25" s="67"/>
      <c r="C25" s="29" t="s">
        <v>95</v>
      </c>
      <c r="D25" s="22">
        <v>1</v>
      </c>
      <c r="E25" s="25">
        <f t="shared" si="0"/>
        <v>654</v>
      </c>
      <c r="F25" s="26">
        <f t="shared" si="1"/>
        <v>1526</v>
      </c>
      <c r="G25" s="27">
        <f t="shared" si="2"/>
        <v>990.36</v>
      </c>
      <c r="H25" s="27">
        <f t="shared" si="3"/>
        <v>2516.36</v>
      </c>
      <c r="I25" s="50">
        <f t="shared" si="4"/>
        <v>3170.36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v>990.36</v>
      </c>
    </row>
    <row r="26" ht="27" customHeight="1" spans="1:16">
      <c r="A26" s="21">
        <v>23</v>
      </c>
      <c r="B26" s="70"/>
      <c r="C26" s="29" t="s">
        <v>96</v>
      </c>
      <c r="D26" s="22">
        <v>1</v>
      </c>
      <c r="E26" s="25">
        <f t="shared" si="0"/>
        <v>654</v>
      </c>
      <c r="F26" s="26">
        <f t="shared" si="1"/>
        <v>1526</v>
      </c>
      <c r="G26" s="27">
        <f t="shared" si="2"/>
        <v>990.36</v>
      </c>
      <c r="H26" s="27">
        <f t="shared" si="3"/>
        <v>2516.36</v>
      </c>
      <c r="I26" s="50">
        <f t="shared" si="4"/>
        <v>3170.36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v>990.36</v>
      </c>
    </row>
    <row r="27" ht="27" customHeight="1" spans="1:16">
      <c r="A27" s="21">
        <v>24</v>
      </c>
      <c r="B27" s="32" t="s">
        <v>44</v>
      </c>
      <c r="C27" s="29"/>
      <c r="D27" s="22">
        <f t="shared" ref="D27:I27" si="7">SUM(D4:D26)</f>
        <v>75</v>
      </c>
      <c r="E27" s="25">
        <f t="shared" si="7"/>
        <v>49050</v>
      </c>
      <c r="F27" s="26">
        <f t="shared" si="7"/>
        <v>114450</v>
      </c>
      <c r="G27" s="27">
        <f t="shared" si="7"/>
        <v>74277</v>
      </c>
      <c r="H27" s="27">
        <f t="shared" si="7"/>
        <v>188727</v>
      </c>
      <c r="I27" s="50">
        <f t="shared" si="7"/>
        <v>237777</v>
      </c>
      <c r="J27" s="21"/>
      <c r="K27" s="77"/>
      <c r="L27" s="55"/>
      <c r="M27" s="55"/>
      <c r="N27" s="53"/>
      <c r="O27" s="53"/>
      <c r="P27" s="53"/>
    </row>
    <row r="28" ht="27" customHeight="1" spans="1:16">
      <c r="A28" s="21">
        <v>25</v>
      </c>
      <c r="B28" s="22" t="s">
        <v>70</v>
      </c>
      <c r="C28" s="29" t="s">
        <v>33</v>
      </c>
      <c r="D28" s="22">
        <v>2</v>
      </c>
      <c r="E28" s="25">
        <f>ROUND(D28*N28,2)</f>
        <v>1308</v>
      </c>
      <c r="F28" s="26">
        <f>ROUND(D28*O28,2)</f>
        <v>3052</v>
      </c>
      <c r="G28" s="27">
        <f t="shared" si="2"/>
        <v>1996.44</v>
      </c>
      <c r="H28" s="27">
        <f t="shared" ref="H28:H38" si="8">ROUND(F28+G28,2)</f>
        <v>5048.44</v>
      </c>
      <c r="I28" s="50">
        <f t="shared" ref="I28:I38" si="9">ROUND(H28+E28,2)</f>
        <v>6356.44</v>
      </c>
      <c r="J28" s="21"/>
      <c r="K28" s="77"/>
      <c r="L28" s="55"/>
      <c r="M28" s="55"/>
      <c r="N28" s="53">
        <f t="shared" si="5"/>
        <v>654</v>
      </c>
      <c r="O28" s="53">
        <f t="shared" si="6"/>
        <v>1526</v>
      </c>
      <c r="P28" s="53">
        <v>998.22</v>
      </c>
    </row>
    <row r="29" ht="27" customHeight="1" spans="1:16">
      <c r="A29" s="21">
        <v>26</v>
      </c>
      <c r="B29" s="22"/>
      <c r="C29" s="29" t="s">
        <v>69</v>
      </c>
      <c r="D29" s="22">
        <v>1</v>
      </c>
      <c r="E29" s="25">
        <f t="shared" ref="E29:E38" si="10">ROUND(D29*N29,2)</f>
        <v>654</v>
      </c>
      <c r="F29" s="26">
        <f t="shared" ref="F29:F38" si="11">ROUND(D29*O29,2)</f>
        <v>1526</v>
      </c>
      <c r="G29" s="27">
        <f t="shared" si="2"/>
        <v>998.22</v>
      </c>
      <c r="H29" s="27">
        <f t="shared" si="8"/>
        <v>2524.22</v>
      </c>
      <c r="I29" s="50">
        <f t="shared" si="9"/>
        <v>3178.22</v>
      </c>
      <c r="J29" s="21"/>
      <c r="K29" s="77"/>
      <c r="L29" s="55"/>
      <c r="M29" s="55"/>
      <c r="N29" s="53">
        <f t="shared" si="5"/>
        <v>654</v>
      </c>
      <c r="O29" s="53">
        <f t="shared" si="6"/>
        <v>1526</v>
      </c>
      <c r="P29" s="53">
        <v>998.22</v>
      </c>
    </row>
    <row r="30" ht="27" customHeight="1" spans="1:16">
      <c r="A30" s="21">
        <v>27</v>
      </c>
      <c r="B30" s="22"/>
      <c r="C30" s="29" t="s">
        <v>75</v>
      </c>
      <c r="D30" s="22">
        <v>4</v>
      </c>
      <c r="E30" s="25">
        <f t="shared" si="10"/>
        <v>2616</v>
      </c>
      <c r="F30" s="26">
        <f t="shared" si="11"/>
        <v>6104</v>
      </c>
      <c r="G30" s="27">
        <f t="shared" si="2"/>
        <v>3992.88</v>
      </c>
      <c r="H30" s="27">
        <f t="shared" si="8"/>
        <v>10096.88</v>
      </c>
      <c r="I30" s="50">
        <f t="shared" si="9"/>
        <v>12712.88</v>
      </c>
      <c r="J30" s="21"/>
      <c r="K30" s="77"/>
      <c r="L30" s="55"/>
      <c r="M30" s="55"/>
      <c r="N30" s="53">
        <f t="shared" si="5"/>
        <v>654</v>
      </c>
      <c r="O30" s="53">
        <f t="shared" si="6"/>
        <v>1526</v>
      </c>
      <c r="P30" s="53">
        <v>998.22</v>
      </c>
    </row>
    <row r="31" ht="27" customHeight="1" spans="1:16">
      <c r="A31" s="21">
        <v>28</v>
      </c>
      <c r="B31" s="22"/>
      <c r="C31" s="29" t="s">
        <v>76</v>
      </c>
      <c r="D31" s="22">
        <v>2</v>
      </c>
      <c r="E31" s="25">
        <f t="shared" si="10"/>
        <v>1308</v>
      </c>
      <c r="F31" s="26">
        <f t="shared" si="11"/>
        <v>3052</v>
      </c>
      <c r="G31" s="27">
        <f t="shared" si="2"/>
        <v>1996.44</v>
      </c>
      <c r="H31" s="27">
        <f t="shared" si="8"/>
        <v>5048.44</v>
      </c>
      <c r="I31" s="50">
        <f t="shared" si="9"/>
        <v>6356.44</v>
      </c>
      <c r="J31" s="21"/>
      <c r="K31" s="77"/>
      <c r="L31" s="55"/>
      <c r="M31" s="55"/>
      <c r="N31" s="53">
        <f t="shared" si="5"/>
        <v>654</v>
      </c>
      <c r="O31" s="53">
        <f t="shared" si="6"/>
        <v>1526</v>
      </c>
      <c r="P31" s="53">
        <v>998.22</v>
      </c>
    </row>
    <row r="32" ht="27" customHeight="1" spans="1:16">
      <c r="A32" s="21">
        <v>29</v>
      </c>
      <c r="B32" s="22"/>
      <c r="C32" s="29" t="s">
        <v>77</v>
      </c>
      <c r="D32" s="22">
        <v>4</v>
      </c>
      <c r="E32" s="25">
        <f t="shared" si="10"/>
        <v>2616</v>
      </c>
      <c r="F32" s="26">
        <f t="shared" si="11"/>
        <v>6104</v>
      </c>
      <c r="G32" s="27">
        <f t="shared" si="2"/>
        <v>3992.88</v>
      </c>
      <c r="H32" s="27">
        <f t="shared" si="8"/>
        <v>10096.88</v>
      </c>
      <c r="I32" s="50">
        <f t="shared" si="9"/>
        <v>12712.88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v>998.22</v>
      </c>
    </row>
    <row r="33" ht="27" customHeight="1" spans="1:16">
      <c r="A33" s="21">
        <v>30</v>
      </c>
      <c r="B33" s="22"/>
      <c r="C33" s="29" t="s">
        <v>60</v>
      </c>
      <c r="D33" s="22">
        <v>2</v>
      </c>
      <c r="E33" s="25">
        <f t="shared" si="10"/>
        <v>1308</v>
      </c>
      <c r="F33" s="26">
        <f t="shared" si="11"/>
        <v>3052</v>
      </c>
      <c r="G33" s="27">
        <f t="shared" si="2"/>
        <v>1996.44</v>
      </c>
      <c r="H33" s="27">
        <f t="shared" si="8"/>
        <v>5048.44</v>
      </c>
      <c r="I33" s="50">
        <f t="shared" si="9"/>
        <v>6356.44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v>998.22</v>
      </c>
    </row>
    <row r="34" ht="27" customHeight="1" spans="1:16">
      <c r="A34" s="21">
        <v>31</v>
      </c>
      <c r="B34" s="22"/>
      <c r="C34" s="29" t="s">
        <v>67</v>
      </c>
      <c r="D34" s="22">
        <v>1</v>
      </c>
      <c r="E34" s="25">
        <f t="shared" si="10"/>
        <v>654</v>
      </c>
      <c r="F34" s="26">
        <f t="shared" si="11"/>
        <v>1526</v>
      </c>
      <c r="G34" s="27">
        <f t="shared" si="2"/>
        <v>998.22</v>
      </c>
      <c r="H34" s="27">
        <f t="shared" si="8"/>
        <v>2524.22</v>
      </c>
      <c r="I34" s="50">
        <f t="shared" si="9"/>
        <v>3178.22</v>
      </c>
      <c r="J34" s="21"/>
      <c r="K34" s="77"/>
      <c r="L34" s="55"/>
      <c r="M34" s="55"/>
      <c r="N34" s="53">
        <f t="shared" si="5"/>
        <v>654</v>
      </c>
      <c r="O34" s="53">
        <f t="shared" si="6"/>
        <v>1526</v>
      </c>
      <c r="P34" s="53">
        <v>998.22</v>
      </c>
    </row>
    <row r="35" ht="27" customHeight="1" spans="1:16">
      <c r="A35" s="21">
        <v>32</v>
      </c>
      <c r="B35" s="22"/>
      <c r="C35" s="29" t="s">
        <v>34</v>
      </c>
      <c r="D35" s="22">
        <v>4</v>
      </c>
      <c r="E35" s="25">
        <f t="shared" si="10"/>
        <v>2616</v>
      </c>
      <c r="F35" s="26">
        <f t="shared" si="11"/>
        <v>6104</v>
      </c>
      <c r="G35" s="27">
        <f t="shared" si="2"/>
        <v>3992.88</v>
      </c>
      <c r="H35" s="27">
        <f t="shared" si="8"/>
        <v>10096.88</v>
      </c>
      <c r="I35" s="50">
        <f t="shared" si="9"/>
        <v>12712.88</v>
      </c>
      <c r="J35" s="21"/>
      <c r="K35" s="77"/>
      <c r="L35" s="55"/>
      <c r="M35" s="55"/>
      <c r="N35" s="53">
        <f t="shared" si="5"/>
        <v>654</v>
      </c>
      <c r="O35" s="53">
        <f t="shared" si="6"/>
        <v>1526</v>
      </c>
      <c r="P35" s="53">
        <v>998.22</v>
      </c>
    </row>
    <row r="36" ht="27" customHeight="1" spans="1:16">
      <c r="A36" s="21">
        <v>33</v>
      </c>
      <c r="B36" s="22"/>
      <c r="C36" s="29" t="s">
        <v>78</v>
      </c>
      <c r="D36" s="22">
        <v>9</v>
      </c>
      <c r="E36" s="25">
        <f t="shared" si="10"/>
        <v>5886</v>
      </c>
      <c r="F36" s="26">
        <f t="shared" si="11"/>
        <v>13734</v>
      </c>
      <c r="G36" s="27">
        <f t="shared" si="2"/>
        <v>8983.98</v>
      </c>
      <c r="H36" s="27">
        <f t="shared" si="8"/>
        <v>22717.98</v>
      </c>
      <c r="I36" s="50">
        <f t="shared" si="9"/>
        <v>28603.98</v>
      </c>
      <c r="J36" s="21"/>
      <c r="K36" s="77"/>
      <c r="L36" s="55"/>
      <c r="M36" s="55"/>
      <c r="N36" s="53">
        <f t="shared" si="5"/>
        <v>654</v>
      </c>
      <c r="O36" s="53">
        <f t="shared" si="6"/>
        <v>1526</v>
      </c>
      <c r="P36" s="53">
        <v>998.22</v>
      </c>
    </row>
    <row r="37" ht="27" customHeight="1" spans="1:16">
      <c r="A37" s="21">
        <v>34</v>
      </c>
      <c r="B37" s="22"/>
      <c r="C37" s="29" t="s">
        <v>84</v>
      </c>
      <c r="D37" s="22">
        <v>2</v>
      </c>
      <c r="E37" s="25">
        <f t="shared" si="10"/>
        <v>1308</v>
      </c>
      <c r="F37" s="26">
        <f t="shared" si="11"/>
        <v>3052</v>
      </c>
      <c r="G37" s="27">
        <f t="shared" si="2"/>
        <v>1996.44</v>
      </c>
      <c r="H37" s="27">
        <f t="shared" si="8"/>
        <v>5048.44</v>
      </c>
      <c r="I37" s="50">
        <f t="shared" si="9"/>
        <v>6356.44</v>
      </c>
      <c r="J37" s="21"/>
      <c r="K37" s="78"/>
      <c r="L37" s="57"/>
      <c r="M37" s="57"/>
      <c r="N37" s="53">
        <f t="shared" si="5"/>
        <v>654</v>
      </c>
      <c r="O37" s="53">
        <f t="shared" si="6"/>
        <v>1526</v>
      </c>
      <c r="P37" s="53">
        <v>998.22</v>
      </c>
    </row>
    <row r="38" ht="27" customHeight="1" spans="1:16">
      <c r="A38" s="21">
        <v>35</v>
      </c>
      <c r="B38" s="22"/>
      <c r="C38" s="29" t="s">
        <v>85</v>
      </c>
      <c r="D38" s="22">
        <v>2</v>
      </c>
      <c r="E38" s="25">
        <f t="shared" si="10"/>
        <v>1308</v>
      </c>
      <c r="F38" s="26">
        <f t="shared" si="11"/>
        <v>3052</v>
      </c>
      <c r="G38" s="27">
        <f t="shared" si="2"/>
        <v>1996.44</v>
      </c>
      <c r="H38" s="27">
        <f t="shared" si="8"/>
        <v>5048.44</v>
      </c>
      <c r="I38" s="50">
        <f t="shared" si="9"/>
        <v>6356.44</v>
      </c>
      <c r="J38" s="21"/>
      <c r="K38" s="77"/>
      <c r="L38" s="55"/>
      <c r="M38" s="55"/>
      <c r="N38" s="53">
        <f t="shared" si="5"/>
        <v>654</v>
      </c>
      <c r="O38" s="53">
        <f t="shared" si="6"/>
        <v>1526</v>
      </c>
      <c r="P38" s="53">
        <v>998.22</v>
      </c>
    </row>
    <row r="39" ht="27" customHeight="1" spans="1:16">
      <c r="A39" s="21">
        <v>36</v>
      </c>
      <c r="B39" s="32" t="s">
        <v>44</v>
      </c>
      <c r="C39" s="29"/>
      <c r="D39" s="22">
        <f t="shared" ref="D39:I39" si="12">SUM(D28:D38)</f>
        <v>33</v>
      </c>
      <c r="E39" s="25">
        <f t="shared" si="12"/>
        <v>21582</v>
      </c>
      <c r="F39" s="26">
        <f t="shared" si="12"/>
        <v>50358</v>
      </c>
      <c r="G39" s="27">
        <f t="shared" si="12"/>
        <v>32941.26</v>
      </c>
      <c r="H39" s="27">
        <f t="shared" si="12"/>
        <v>83299.26</v>
      </c>
      <c r="I39" s="50">
        <f t="shared" si="12"/>
        <v>104881.26</v>
      </c>
      <c r="J39" s="21"/>
      <c r="K39" s="79"/>
      <c r="L39" s="58"/>
      <c r="M39" s="55"/>
      <c r="N39" s="53"/>
      <c r="O39" s="53"/>
      <c r="P39" s="53"/>
    </row>
    <row r="40" ht="44.25" customHeight="1" spans="1:16">
      <c r="A40" s="21">
        <v>37</v>
      </c>
      <c r="B40" s="33" t="s">
        <v>90</v>
      </c>
      <c r="C40" s="33" t="s">
        <v>12</v>
      </c>
      <c r="D40" s="22">
        <v>1</v>
      </c>
      <c r="E40" s="25">
        <f>ROUND(D40*N40,2)</f>
        <v>654</v>
      </c>
      <c r="F40" s="26">
        <f>ROUND(D40*O40,2)</f>
        <v>1526</v>
      </c>
      <c r="G40" s="27">
        <f t="shared" si="2"/>
        <v>996.26</v>
      </c>
      <c r="H40" s="27">
        <f t="shared" si="3"/>
        <v>2522.26</v>
      </c>
      <c r="I40" s="50">
        <f t="shared" si="4"/>
        <v>3176.26</v>
      </c>
      <c r="J40" s="21"/>
      <c r="K40" s="77"/>
      <c r="L40" s="57"/>
      <c r="M40" s="57">
        <f>G41-G6</f>
        <v>107224.16</v>
      </c>
      <c r="N40" s="53">
        <f t="shared" si="5"/>
        <v>654</v>
      </c>
      <c r="O40" s="53">
        <f t="shared" si="6"/>
        <v>1526</v>
      </c>
      <c r="P40" s="53">
        <v>996.26</v>
      </c>
    </row>
    <row r="41" ht="30" customHeight="1" spans="1:19">
      <c r="A41" s="71" t="s">
        <v>15</v>
      </c>
      <c r="B41" s="72"/>
      <c r="C41" s="73"/>
      <c r="D41" s="21">
        <f>D40+D39+D27</f>
        <v>109</v>
      </c>
      <c r="E41" s="25">
        <f>E40+E27+E39</f>
        <v>71286</v>
      </c>
      <c r="F41" s="26">
        <f>F40+F39+F27</f>
        <v>166334</v>
      </c>
      <c r="G41" s="27">
        <f>G40+G39+G27</f>
        <v>108214.52</v>
      </c>
      <c r="H41" s="50">
        <f>H40+H39+H27</f>
        <v>274548.52</v>
      </c>
      <c r="I41" s="50">
        <f>I40+I39+I27</f>
        <v>345834.52</v>
      </c>
      <c r="J41" s="31"/>
      <c r="K41" s="53"/>
      <c r="L41" s="62">
        <f>I41</f>
        <v>345834.52</v>
      </c>
      <c r="M41" s="80"/>
      <c r="N41" s="53"/>
      <c r="O41" s="53"/>
      <c r="P41" s="53"/>
      <c r="R41" s="4"/>
      <c r="S41" s="65"/>
    </row>
    <row r="42" ht="80.1" customHeight="1" spans="1:16">
      <c r="A42" s="74" t="s">
        <v>101</v>
      </c>
      <c r="B42" s="75"/>
      <c r="C42" s="75"/>
      <c r="D42" s="75"/>
      <c r="E42" s="75"/>
      <c r="F42" s="75"/>
      <c r="G42" s="75"/>
      <c r="H42" s="75"/>
      <c r="I42" s="75"/>
      <c r="J42" s="81"/>
      <c r="K42" s="53"/>
      <c r="L42" s="80"/>
      <c r="M42" s="80"/>
      <c r="N42" s="53"/>
      <c r="O42" s="53"/>
      <c r="P42" s="53"/>
    </row>
    <row r="43" ht="80.1" customHeight="1" spans="1:16">
      <c r="A43" s="74" t="s">
        <v>46</v>
      </c>
      <c r="B43" s="76"/>
      <c r="C43" s="76"/>
      <c r="D43" s="76"/>
      <c r="E43" s="76"/>
      <c r="F43" s="76"/>
      <c r="G43" s="76"/>
      <c r="H43" s="76"/>
      <c r="I43" s="76"/>
      <c r="J43" s="82"/>
      <c r="K43" s="64"/>
      <c r="L43" s="63"/>
      <c r="M43" s="63"/>
      <c r="N43" s="83"/>
      <c r="O43" s="64"/>
      <c r="P43" s="64"/>
    </row>
    <row r="44" ht="80.1" customHeight="1" spans="1:16">
      <c r="A44" s="74" t="s">
        <v>47</v>
      </c>
      <c r="B44" s="75"/>
      <c r="C44" s="75"/>
      <c r="D44" s="75"/>
      <c r="E44" s="75"/>
      <c r="F44" s="75"/>
      <c r="G44" s="75"/>
      <c r="H44" s="75"/>
      <c r="I44" s="75"/>
      <c r="J44" s="81"/>
      <c r="K44" s="64"/>
      <c r="L44" s="63"/>
      <c r="M44" s="63"/>
      <c r="N44" s="83"/>
      <c r="O44" s="64"/>
      <c r="P44" s="64"/>
    </row>
    <row r="45" ht="80.1" customHeight="1" spans="1:16">
      <c r="A45" s="74" t="s">
        <v>48</v>
      </c>
      <c r="B45" s="75"/>
      <c r="C45" s="75"/>
      <c r="D45" s="75"/>
      <c r="E45" s="75"/>
      <c r="F45" s="75"/>
      <c r="G45" s="75"/>
      <c r="H45" s="75"/>
      <c r="I45" s="75"/>
      <c r="J45" s="81"/>
      <c r="K45" s="64"/>
      <c r="L45" s="63"/>
      <c r="M45" s="63"/>
      <c r="N45" s="83"/>
      <c r="O45" s="64"/>
      <c r="P45" s="64"/>
    </row>
    <row r="46" ht="80.1" customHeight="1" spans="1:16">
      <c r="A46" s="74" t="s">
        <v>49</v>
      </c>
      <c r="B46" s="75"/>
      <c r="C46" s="75"/>
      <c r="D46" s="75"/>
      <c r="E46" s="75"/>
      <c r="F46" s="75"/>
      <c r="G46" s="75"/>
      <c r="H46" s="75"/>
      <c r="I46" s="75"/>
      <c r="J46" s="81"/>
      <c r="K46" s="64"/>
      <c r="L46" s="63"/>
      <c r="M46" s="63"/>
      <c r="N46" s="83"/>
      <c r="O46" s="64"/>
      <c r="P46" s="64"/>
    </row>
  </sheetData>
  <mergeCells count="19">
    <mergeCell ref="A1:J1"/>
    <mergeCell ref="E2:F2"/>
    <mergeCell ref="B27:C27"/>
    <mergeCell ref="B39:C39"/>
    <mergeCell ref="A41:C41"/>
    <mergeCell ref="A42:J42"/>
    <mergeCell ref="A43:J43"/>
    <mergeCell ref="A44:J44"/>
    <mergeCell ref="A45:J45"/>
    <mergeCell ref="A46:J46"/>
    <mergeCell ref="A2:A3"/>
    <mergeCell ref="B2:B3"/>
    <mergeCell ref="B4:B26"/>
    <mergeCell ref="B28:B38"/>
    <mergeCell ref="C2:C3"/>
    <mergeCell ref="D2:D3"/>
    <mergeCell ref="H2:H3"/>
    <mergeCell ref="I2:I3"/>
    <mergeCell ref="J2:J3"/>
  </mergeCells>
  <pageMargins left="0.511811023622047" right="0.511811023622047" top="0.551181102362205" bottom="0.15748031496063" header="0.31496062992126" footer="0.31496062992126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opLeftCell="A2" workbookViewId="0">
      <selection activeCell="E17" sqref="E17"/>
    </sheetView>
  </sheetViews>
  <sheetFormatPr defaultColWidth="9" defaultRowHeight="13.5"/>
  <cols>
    <col min="1" max="1" width="3.875" style="46" customWidth="1"/>
    <col min="2" max="2" width="3.75" style="46" customWidth="1"/>
    <col min="3" max="3" width="13.75" style="46" customWidth="1"/>
    <col min="4" max="4" width="3.375" style="46" customWidth="1"/>
    <col min="5" max="5" width="8.875" style="45" customWidth="1"/>
    <col min="6" max="6" width="8.875" style="101" customWidth="1"/>
    <col min="7" max="7" width="10.5" style="87" customWidth="1"/>
    <col min="8" max="8" width="11.75" style="87" customWidth="1"/>
    <col min="9" max="9" width="10.5" style="102" customWidth="1"/>
    <col min="10" max="10" width="4.25" style="46" customWidth="1"/>
    <col min="11" max="11" width="13.25" style="46" customWidth="1"/>
    <col min="12" max="12" width="13.375" style="45" customWidth="1"/>
    <col min="13" max="14" width="13.625" style="45" customWidth="1"/>
    <col min="15" max="15" width="13.375" style="46" customWidth="1"/>
    <col min="16" max="16" width="11.125" style="46" customWidth="1"/>
    <col min="17" max="16384" width="9" style="46"/>
  </cols>
  <sheetData>
    <row r="1" ht="33.75" customHeight="1" spans="1:10">
      <c r="A1" s="97" t="s">
        <v>21</v>
      </c>
      <c r="B1" s="98"/>
      <c r="C1" s="98"/>
      <c r="D1" s="98"/>
      <c r="E1" s="98"/>
      <c r="F1" s="98"/>
      <c r="G1" s="98"/>
      <c r="H1" s="98"/>
      <c r="I1" s="98"/>
      <c r="J1" s="98"/>
    </row>
    <row r="2" s="49" customFormat="1" ht="21.95" customHeight="1" spans="1:14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L2" s="48"/>
      <c r="M2" s="48"/>
      <c r="N2" s="48"/>
    </row>
    <row r="3" s="49" customFormat="1" ht="45.7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L3" s="48"/>
      <c r="M3" s="48"/>
      <c r="N3" s="48" t="s">
        <v>30</v>
      </c>
      <c r="O3" s="49" t="s">
        <v>31</v>
      </c>
      <c r="P3" s="49" t="s">
        <v>25</v>
      </c>
    </row>
    <row r="4" s="77" customFormat="1" ht="21.95" customHeight="1" spans="1:16">
      <c r="A4" s="21">
        <v>1</v>
      </c>
      <c r="B4" s="66" t="s">
        <v>32</v>
      </c>
      <c r="C4" s="22" t="s">
        <v>33</v>
      </c>
      <c r="D4" s="22">
        <v>8</v>
      </c>
      <c r="E4" s="25">
        <f>ROUND(D4*N4,2)</f>
        <v>4920</v>
      </c>
      <c r="F4" s="26">
        <f>ROUND(D4*O4,2)</f>
        <v>11480</v>
      </c>
      <c r="G4" s="27">
        <f>ROUND(D4*P4,2)</f>
        <v>6835.68</v>
      </c>
      <c r="H4" s="27">
        <f>ROUND(F4+G4,2)</f>
        <v>18315.68</v>
      </c>
      <c r="I4" s="50">
        <f>ROUND(H4+E4,2)</f>
        <v>23235.68</v>
      </c>
      <c r="J4" s="21"/>
      <c r="N4" s="53">
        <f>ROUND(2050*30%,2)</f>
        <v>615</v>
      </c>
      <c r="O4" s="53">
        <f>ROUND(2050*70%,2)</f>
        <v>1435</v>
      </c>
      <c r="P4" s="53">
        <f>ROUND(3364*25.4%,2)</f>
        <v>854.46</v>
      </c>
    </row>
    <row r="5" s="77" customFormat="1" ht="21.95" customHeight="1" spans="1:16">
      <c r="A5" s="21">
        <v>2</v>
      </c>
      <c r="B5" s="67"/>
      <c r="C5" s="22" t="s">
        <v>34</v>
      </c>
      <c r="D5" s="22">
        <v>2</v>
      </c>
      <c r="E5" s="25">
        <f t="shared" ref="E5:E16" si="0">ROUND(D5*N5,2)</f>
        <v>1230</v>
      </c>
      <c r="F5" s="26">
        <f t="shared" ref="F5:F16" si="1">ROUND(D5*O5,2)</f>
        <v>2870</v>
      </c>
      <c r="G5" s="27">
        <f t="shared" ref="G5:G16" si="2">ROUND(D5*P5,2)</f>
        <v>1708.92</v>
      </c>
      <c r="H5" s="27">
        <f t="shared" ref="H5:H16" si="3">ROUND(F5+G5,2)</f>
        <v>4578.92</v>
      </c>
      <c r="I5" s="50">
        <f t="shared" ref="I5:I17" si="4">ROUND(H5+E5,2)</f>
        <v>5808.92</v>
      </c>
      <c r="J5" s="21"/>
      <c r="N5" s="53">
        <f t="shared" ref="N5:N16" si="5">ROUND(2050*30%,2)</f>
        <v>615</v>
      </c>
      <c r="O5" s="53">
        <f t="shared" ref="O5:O16" si="6">ROUND(2050*70%,2)</f>
        <v>1435</v>
      </c>
      <c r="P5" s="53">
        <f t="shared" ref="P5:P15" si="7">ROUND(3364*25.4%,2)</f>
        <v>854.46</v>
      </c>
    </row>
    <row r="6" s="77" customFormat="1" ht="21.95" customHeight="1" spans="1:16">
      <c r="A6" s="21">
        <v>3</v>
      </c>
      <c r="B6" s="67"/>
      <c r="C6" s="93" t="s">
        <v>35</v>
      </c>
      <c r="D6" s="22">
        <v>1</v>
      </c>
      <c r="E6" s="25">
        <f t="shared" si="0"/>
        <v>615</v>
      </c>
      <c r="F6" s="26">
        <f t="shared" si="1"/>
        <v>1435</v>
      </c>
      <c r="G6" s="27">
        <f t="shared" si="2"/>
        <v>854.46</v>
      </c>
      <c r="H6" s="27">
        <f t="shared" si="3"/>
        <v>2289.46</v>
      </c>
      <c r="I6" s="50">
        <f t="shared" si="4"/>
        <v>2904.46</v>
      </c>
      <c r="J6" s="21"/>
      <c r="N6" s="53">
        <f t="shared" si="5"/>
        <v>615</v>
      </c>
      <c r="O6" s="53">
        <f t="shared" si="6"/>
        <v>1435</v>
      </c>
      <c r="P6" s="53">
        <f t="shared" si="7"/>
        <v>854.46</v>
      </c>
    </row>
    <row r="7" s="77" customFormat="1" ht="21.95" customHeight="1" spans="1:16">
      <c r="A7" s="21">
        <v>4</v>
      </c>
      <c r="B7" s="67"/>
      <c r="C7" s="22" t="s">
        <v>36</v>
      </c>
      <c r="D7" s="22">
        <v>1</v>
      </c>
      <c r="E7" s="25">
        <f t="shared" si="0"/>
        <v>615</v>
      </c>
      <c r="F7" s="26">
        <f t="shared" si="1"/>
        <v>1435</v>
      </c>
      <c r="G7" s="27">
        <f t="shared" si="2"/>
        <v>854.46</v>
      </c>
      <c r="H7" s="27">
        <f t="shared" si="3"/>
        <v>2289.46</v>
      </c>
      <c r="I7" s="50">
        <f t="shared" si="4"/>
        <v>2904.46</v>
      </c>
      <c r="J7" s="21"/>
      <c r="N7" s="53">
        <f t="shared" si="5"/>
        <v>615</v>
      </c>
      <c r="O7" s="53">
        <f t="shared" si="6"/>
        <v>1435</v>
      </c>
      <c r="P7" s="53">
        <f t="shared" si="7"/>
        <v>854.46</v>
      </c>
    </row>
    <row r="8" s="77" customFormat="1" ht="21.95" customHeight="1" spans="1:16">
      <c r="A8" s="21">
        <v>5</v>
      </c>
      <c r="B8" s="67"/>
      <c r="C8" s="93" t="s">
        <v>37</v>
      </c>
      <c r="D8" s="22">
        <v>3</v>
      </c>
      <c r="E8" s="25">
        <f t="shared" si="0"/>
        <v>1845</v>
      </c>
      <c r="F8" s="26">
        <f t="shared" si="1"/>
        <v>4305</v>
      </c>
      <c r="G8" s="27">
        <f t="shared" si="2"/>
        <v>2563.38</v>
      </c>
      <c r="H8" s="27">
        <f t="shared" si="3"/>
        <v>6868.38</v>
      </c>
      <c r="I8" s="50">
        <f t="shared" si="4"/>
        <v>8713.38</v>
      </c>
      <c r="J8" s="21"/>
      <c r="N8" s="53">
        <f t="shared" si="5"/>
        <v>615</v>
      </c>
      <c r="O8" s="53">
        <f t="shared" si="6"/>
        <v>1435</v>
      </c>
      <c r="P8" s="53">
        <f t="shared" si="7"/>
        <v>854.46</v>
      </c>
    </row>
    <row r="9" s="77" customFormat="1" ht="21.95" customHeight="1" spans="1:16">
      <c r="A9" s="21">
        <v>6</v>
      </c>
      <c r="B9" s="67"/>
      <c r="C9" s="22" t="s">
        <v>38</v>
      </c>
      <c r="D9" s="22">
        <v>2</v>
      </c>
      <c r="E9" s="25">
        <f t="shared" si="0"/>
        <v>1230</v>
      </c>
      <c r="F9" s="26">
        <f t="shared" si="1"/>
        <v>2870</v>
      </c>
      <c r="G9" s="27">
        <f t="shared" si="2"/>
        <v>1708.92</v>
      </c>
      <c r="H9" s="27">
        <f t="shared" si="3"/>
        <v>4578.92</v>
      </c>
      <c r="I9" s="50">
        <f t="shared" si="4"/>
        <v>5808.92</v>
      </c>
      <c r="J9" s="21"/>
      <c r="N9" s="53">
        <f t="shared" si="5"/>
        <v>615</v>
      </c>
      <c r="O9" s="53">
        <f t="shared" si="6"/>
        <v>1435</v>
      </c>
      <c r="P9" s="53">
        <f t="shared" si="7"/>
        <v>854.46</v>
      </c>
    </row>
    <row r="10" s="77" customFormat="1" ht="21.95" customHeight="1" spans="1:16">
      <c r="A10" s="21">
        <v>7</v>
      </c>
      <c r="B10" s="67"/>
      <c r="C10" s="22" t="s">
        <v>39</v>
      </c>
      <c r="D10" s="22">
        <v>1</v>
      </c>
      <c r="E10" s="25">
        <f t="shared" si="0"/>
        <v>615</v>
      </c>
      <c r="F10" s="26">
        <f t="shared" si="1"/>
        <v>1435</v>
      </c>
      <c r="G10" s="27">
        <f t="shared" si="2"/>
        <v>854.46</v>
      </c>
      <c r="H10" s="27">
        <f t="shared" si="3"/>
        <v>2289.46</v>
      </c>
      <c r="I10" s="50">
        <f t="shared" si="4"/>
        <v>2904.46</v>
      </c>
      <c r="J10" s="21"/>
      <c r="N10" s="53">
        <f t="shared" si="5"/>
        <v>615</v>
      </c>
      <c r="O10" s="53">
        <f t="shared" si="6"/>
        <v>1435</v>
      </c>
      <c r="P10" s="53">
        <f t="shared" si="7"/>
        <v>854.46</v>
      </c>
    </row>
    <row r="11" s="77" customFormat="1" ht="21.95" customHeight="1" spans="1:16">
      <c r="A11" s="21">
        <v>8</v>
      </c>
      <c r="B11" s="67"/>
      <c r="C11" s="22" t="s">
        <v>40</v>
      </c>
      <c r="D11" s="22">
        <v>2</v>
      </c>
      <c r="E11" s="25">
        <f t="shared" si="0"/>
        <v>1230</v>
      </c>
      <c r="F11" s="26">
        <f t="shared" si="1"/>
        <v>2870</v>
      </c>
      <c r="G11" s="27">
        <f t="shared" si="2"/>
        <v>1708.92</v>
      </c>
      <c r="H11" s="27">
        <f t="shared" si="3"/>
        <v>4578.92</v>
      </c>
      <c r="I11" s="50">
        <f t="shared" si="4"/>
        <v>5808.92</v>
      </c>
      <c r="J11" s="21"/>
      <c r="N11" s="53">
        <f t="shared" si="5"/>
        <v>615</v>
      </c>
      <c r="O11" s="53">
        <f t="shared" si="6"/>
        <v>1435</v>
      </c>
      <c r="P11" s="53">
        <f t="shared" si="7"/>
        <v>854.46</v>
      </c>
    </row>
    <row r="12" s="77" customFormat="1" ht="21.95" customHeight="1" spans="1:16">
      <c r="A12" s="21">
        <v>9</v>
      </c>
      <c r="B12" s="67"/>
      <c r="C12" s="22" t="s">
        <v>41</v>
      </c>
      <c r="D12" s="22">
        <v>2</v>
      </c>
      <c r="E12" s="25">
        <f t="shared" si="0"/>
        <v>1230</v>
      </c>
      <c r="F12" s="26">
        <f t="shared" si="1"/>
        <v>2870</v>
      </c>
      <c r="G12" s="27">
        <f t="shared" si="2"/>
        <v>1708.92</v>
      </c>
      <c r="H12" s="27">
        <f t="shared" si="3"/>
        <v>4578.92</v>
      </c>
      <c r="I12" s="50">
        <f t="shared" si="4"/>
        <v>5808.92</v>
      </c>
      <c r="J12" s="21"/>
      <c r="N12" s="53">
        <f t="shared" si="5"/>
        <v>615</v>
      </c>
      <c r="O12" s="53">
        <f t="shared" si="6"/>
        <v>1435</v>
      </c>
      <c r="P12" s="53">
        <f t="shared" si="7"/>
        <v>854.46</v>
      </c>
    </row>
    <row r="13" s="77" customFormat="1" ht="21.95" customHeight="1" spans="1:16">
      <c r="A13" s="21">
        <v>10</v>
      </c>
      <c r="B13" s="67"/>
      <c r="C13" s="22" t="s">
        <v>42</v>
      </c>
      <c r="D13" s="22">
        <v>2</v>
      </c>
      <c r="E13" s="25">
        <f t="shared" si="0"/>
        <v>1230</v>
      </c>
      <c r="F13" s="26">
        <f t="shared" si="1"/>
        <v>2870</v>
      </c>
      <c r="G13" s="27">
        <f t="shared" si="2"/>
        <v>1708.92</v>
      </c>
      <c r="H13" s="27">
        <f t="shared" si="3"/>
        <v>4578.92</v>
      </c>
      <c r="I13" s="50">
        <f t="shared" si="4"/>
        <v>5808.92</v>
      </c>
      <c r="J13" s="21"/>
      <c r="N13" s="53">
        <f t="shared" si="5"/>
        <v>615</v>
      </c>
      <c r="O13" s="53">
        <f t="shared" si="6"/>
        <v>1435</v>
      </c>
      <c r="P13" s="53">
        <f t="shared" si="7"/>
        <v>854.46</v>
      </c>
    </row>
    <row r="14" s="77" customFormat="1" ht="21.95" customHeight="1" spans="1:16">
      <c r="A14" s="21">
        <v>11</v>
      </c>
      <c r="B14" s="67"/>
      <c r="C14" s="66" t="s">
        <v>43</v>
      </c>
      <c r="D14" s="22">
        <v>5</v>
      </c>
      <c r="E14" s="25">
        <f t="shared" si="0"/>
        <v>3075</v>
      </c>
      <c r="F14" s="26">
        <f t="shared" si="1"/>
        <v>7175</v>
      </c>
      <c r="G14" s="99">
        <f t="shared" si="2"/>
        <v>4272.3</v>
      </c>
      <c r="H14" s="99">
        <f t="shared" si="3"/>
        <v>11447.3</v>
      </c>
      <c r="I14" s="50">
        <f t="shared" si="4"/>
        <v>14522.3</v>
      </c>
      <c r="J14" s="21"/>
      <c r="N14" s="53">
        <f t="shared" si="5"/>
        <v>615</v>
      </c>
      <c r="O14" s="53">
        <f t="shared" si="6"/>
        <v>1435</v>
      </c>
      <c r="P14" s="53">
        <f t="shared" si="7"/>
        <v>854.46</v>
      </c>
    </row>
    <row r="15" s="77" customFormat="1" ht="21.95" customHeight="1" spans="1:16">
      <c r="A15" s="21">
        <v>12</v>
      </c>
      <c r="B15" s="32" t="s">
        <v>44</v>
      </c>
      <c r="C15" s="29"/>
      <c r="D15" s="22">
        <f>SUM(D4:D14)</f>
        <v>29</v>
      </c>
      <c r="E15" s="25">
        <f t="shared" si="0"/>
        <v>17835</v>
      </c>
      <c r="F15" s="26">
        <f t="shared" si="1"/>
        <v>41615</v>
      </c>
      <c r="G15" s="99">
        <f t="shared" si="2"/>
        <v>24779.34</v>
      </c>
      <c r="H15" s="99">
        <f t="shared" si="3"/>
        <v>66394.34</v>
      </c>
      <c r="I15" s="50">
        <f t="shared" si="4"/>
        <v>84229.34</v>
      </c>
      <c r="J15" s="21"/>
      <c r="N15" s="53">
        <f t="shared" si="5"/>
        <v>615</v>
      </c>
      <c r="O15" s="53">
        <f t="shared" si="6"/>
        <v>1435</v>
      </c>
      <c r="P15" s="53">
        <f t="shared" si="7"/>
        <v>854.46</v>
      </c>
    </row>
    <row r="16" s="77" customFormat="1" ht="30.75" customHeight="1" spans="1:16">
      <c r="A16" s="21">
        <v>13</v>
      </c>
      <c r="B16" s="32" t="s">
        <v>12</v>
      </c>
      <c r="C16" s="29"/>
      <c r="D16" s="22">
        <v>1</v>
      </c>
      <c r="E16" s="25">
        <f t="shared" si="0"/>
        <v>615</v>
      </c>
      <c r="F16" s="26">
        <f t="shared" si="1"/>
        <v>1435</v>
      </c>
      <c r="G16" s="27">
        <f t="shared" si="2"/>
        <v>847.73</v>
      </c>
      <c r="H16" s="27">
        <f t="shared" si="3"/>
        <v>2282.73</v>
      </c>
      <c r="I16" s="50">
        <f t="shared" si="4"/>
        <v>2897.73</v>
      </c>
      <c r="J16" s="21"/>
      <c r="N16" s="53">
        <f t="shared" si="5"/>
        <v>615</v>
      </c>
      <c r="O16" s="53">
        <f t="shared" si="6"/>
        <v>1435</v>
      </c>
      <c r="P16" s="53">
        <f>ROUND(3364*25.2%,2)</f>
        <v>847.73</v>
      </c>
    </row>
    <row r="17" s="77" customFormat="1" ht="21.75" customHeight="1" spans="1:16">
      <c r="A17" s="71" t="s">
        <v>15</v>
      </c>
      <c r="B17" s="72"/>
      <c r="C17" s="73"/>
      <c r="D17" s="21">
        <f>D15+D16</f>
        <v>30</v>
      </c>
      <c r="E17" s="25">
        <f>SUM(E15:E16)</f>
        <v>18450</v>
      </c>
      <c r="F17" s="26">
        <f>SUM(F15:F16)</f>
        <v>43050</v>
      </c>
      <c r="G17" s="99">
        <f>SUM(G15:G16)</f>
        <v>25627.07</v>
      </c>
      <c r="H17" s="99">
        <f>SUM(H15:H16)</f>
        <v>68677.07</v>
      </c>
      <c r="I17" s="50">
        <f t="shared" si="4"/>
        <v>87127.07</v>
      </c>
      <c r="J17" s="31"/>
      <c r="K17" s="53"/>
      <c r="L17" s="53"/>
      <c r="M17" s="53">
        <f>E17+F17</f>
        <v>61500</v>
      </c>
      <c r="N17" s="53"/>
      <c r="O17" s="53"/>
      <c r="P17" s="53"/>
    </row>
    <row r="18" s="77" customFormat="1" ht="56.25" customHeight="1" spans="1:16">
      <c r="A18" s="74" t="s">
        <v>45</v>
      </c>
      <c r="B18" s="75"/>
      <c r="C18" s="75"/>
      <c r="D18" s="75"/>
      <c r="E18" s="75"/>
      <c r="F18" s="75"/>
      <c r="G18" s="75"/>
      <c r="H18" s="75"/>
      <c r="I18" s="75"/>
      <c r="J18" s="81"/>
      <c r="K18" s="53"/>
      <c r="L18" s="53"/>
      <c r="M18" s="53"/>
      <c r="N18" s="53"/>
      <c r="O18" s="53"/>
      <c r="P18" s="53"/>
    </row>
    <row r="19" s="64" customFormat="1" ht="57.75" customHeight="1" spans="1:14">
      <c r="A19" s="74" t="s">
        <v>46</v>
      </c>
      <c r="B19" s="76"/>
      <c r="C19" s="76"/>
      <c r="D19" s="76"/>
      <c r="E19" s="76"/>
      <c r="F19" s="76"/>
      <c r="G19" s="76"/>
      <c r="H19" s="76"/>
      <c r="I19" s="76"/>
      <c r="J19" s="82"/>
      <c r="L19" s="83"/>
      <c r="M19" s="83"/>
      <c r="N19" s="83"/>
    </row>
    <row r="20" s="64" customFormat="1" ht="57.75" customHeight="1" spans="1:14">
      <c r="A20" s="74" t="s">
        <v>47</v>
      </c>
      <c r="B20" s="75"/>
      <c r="C20" s="75"/>
      <c r="D20" s="75"/>
      <c r="E20" s="75"/>
      <c r="F20" s="75"/>
      <c r="G20" s="75"/>
      <c r="H20" s="75"/>
      <c r="I20" s="75"/>
      <c r="J20" s="81"/>
      <c r="L20" s="83"/>
      <c r="M20" s="83"/>
      <c r="N20" s="83"/>
    </row>
    <row r="21" s="64" customFormat="1" ht="57.75" customHeight="1" spans="1:14">
      <c r="A21" s="74" t="s">
        <v>48</v>
      </c>
      <c r="B21" s="75"/>
      <c r="C21" s="75"/>
      <c r="D21" s="75"/>
      <c r="E21" s="75"/>
      <c r="F21" s="75"/>
      <c r="G21" s="75"/>
      <c r="H21" s="75"/>
      <c r="I21" s="75"/>
      <c r="J21" s="81"/>
      <c r="L21" s="83"/>
      <c r="M21" s="83"/>
      <c r="N21" s="83"/>
    </row>
    <row r="22" s="64" customFormat="1" ht="57.75" customHeight="1" spans="1:14">
      <c r="A22" s="74" t="s">
        <v>49</v>
      </c>
      <c r="B22" s="75"/>
      <c r="C22" s="75"/>
      <c r="D22" s="75"/>
      <c r="E22" s="75"/>
      <c r="F22" s="75"/>
      <c r="G22" s="75"/>
      <c r="H22" s="75"/>
      <c r="I22" s="75"/>
      <c r="J22" s="81"/>
      <c r="L22" s="83"/>
      <c r="M22" s="83"/>
      <c r="N22" s="83"/>
    </row>
  </sheetData>
  <mergeCells count="18">
    <mergeCell ref="A1:J1"/>
    <mergeCell ref="E2:F2"/>
    <mergeCell ref="B15:C15"/>
    <mergeCell ref="B16:C16"/>
    <mergeCell ref="A17:C17"/>
    <mergeCell ref="A18:J18"/>
    <mergeCell ref="A19:J19"/>
    <mergeCell ref="A20:J20"/>
    <mergeCell ref="A21:J21"/>
    <mergeCell ref="A22:J22"/>
    <mergeCell ref="A2:A3"/>
    <mergeCell ref="B2:B3"/>
    <mergeCell ref="B4:B14"/>
    <mergeCell ref="C2:C3"/>
    <mergeCell ref="D2:D3"/>
    <mergeCell ref="H2:H3"/>
    <mergeCell ref="I2:I3"/>
    <mergeCell ref="J2:J3"/>
  </mergeCells>
  <printOptions horizontalCentered="1" verticalCentered="1"/>
  <pageMargins left="0.62992125984252" right="0.62992125984252" top="0.866141732283464" bottom="0.7874015748031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topLeftCell="A30" workbookViewId="0">
      <selection activeCell="A1" sqref="A1:J48"/>
    </sheetView>
  </sheetViews>
  <sheetFormatPr defaultColWidth="9" defaultRowHeight="13.5"/>
  <cols>
    <col min="1" max="1" width="3.875" customWidth="1"/>
    <col min="2" max="2" width="19.25" customWidth="1"/>
    <col min="3" max="3" width="12.75" customWidth="1"/>
    <col min="4" max="4" width="5.5" customWidth="1"/>
    <col min="5" max="5" width="9.25" style="3" customWidth="1"/>
    <col min="6" max="6" width="8.75" style="4" customWidth="1"/>
    <col min="7" max="7" width="12.5" style="5" customWidth="1"/>
    <col min="8" max="8" width="12.75" style="5" customWidth="1"/>
    <col min="9" max="9" width="12.25" style="5" customWidth="1"/>
    <col min="10" max="10" width="3.5" style="5" customWidth="1"/>
    <col min="11" max="11" width="11.625" customWidth="1"/>
    <col min="12" max="12" width="29.875" style="7" customWidth="1"/>
    <col min="13" max="13" width="11.625" style="8" customWidth="1"/>
    <col min="14" max="14" width="12" style="3" customWidth="1"/>
    <col min="15" max="15" width="11.125" style="3" customWidth="1"/>
    <col min="16" max="16" width="10.125" style="3" customWidth="1"/>
    <col min="18" max="18" width="10.5" customWidth="1"/>
    <col min="19" max="19" width="11.625" customWidth="1"/>
    <col min="20" max="21" width="10.5" customWidth="1"/>
  </cols>
  <sheetData>
    <row r="1" ht="36.75" customHeight="1" spans="1:16">
      <c r="A1" s="9" t="s">
        <v>102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27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27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27" customHeight="1" spans="1:16">
      <c r="A4" s="21">
        <v>1</v>
      </c>
      <c r="B4" s="66" t="s">
        <v>32</v>
      </c>
      <c r="C4" s="29" t="s">
        <v>33</v>
      </c>
      <c r="D4" s="22">
        <v>8</v>
      </c>
      <c r="E4" s="25">
        <f t="shared" ref="E4:E27" si="0">ROUND(D4*N4,2)</f>
        <v>5232</v>
      </c>
      <c r="F4" s="26">
        <f t="shared" ref="F4:F27" si="1">ROUND(D4*O4,2)</f>
        <v>12208</v>
      </c>
      <c r="G4" s="27">
        <f t="shared" ref="G4:G42" si="2">ROUND(D4*P4,2)</f>
        <v>7922.88</v>
      </c>
      <c r="H4" s="27">
        <f>ROUND(F4+G4,2)</f>
        <v>20130.88</v>
      </c>
      <c r="I4" s="50">
        <f>ROUND(H4+E4,2)</f>
        <v>25362.88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v>990.36</v>
      </c>
    </row>
    <row r="5" ht="27" customHeight="1" spans="1:16">
      <c r="A5" s="21">
        <v>2</v>
      </c>
      <c r="B5" s="67"/>
      <c r="C5" s="86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1980.72</v>
      </c>
      <c r="H5" s="27">
        <f t="shared" ref="H5:H42" si="3">ROUND(F5+G5,2)</f>
        <v>5032.72</v>
      </c>
      <c r="I5" s="50">
        <f t="shared" ref="I5:I42" si="4">ROUND(H5+E5,2)</f>
        <v>6340.72</v>
      </c>
      <c r="J5" s="21"/>
      <c r="K5" s="77"/>
      <c r="L5" s="52"/>
      <c r="M5" s="52"/>
      <c r="N5" s="53">
        <f t="shared" ref="N5:N42" si="5">ROUND(2180*30%,2)</f>
        <v>654</v>
      </c>
      <c r="O5" s="53">
        <f t="shared" ref="O5:O42" si="6">ROUND(2180*70%,2)</f>
        <v>1526</v>
      </c>
      <c r="P5" s="53">
        <v>990.36</v>
      </c>
    </row>
    <row r="6" ht="27" customHeight="1" spans="1:16">
      <c r="A6" s="21">
        <v>3</v>
      </c>
      <c r="B6" s="67"/>
      <c r="C6" s="84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990.36</v>
      </c>
      <c r="H6" s="27">
        <f t="shared" si="3"/>
        <v>2516.36</v>
      </c>
      <c r="I6" s="50">
        <f t="shared" si="4"/>
        <v>3170.36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v>990.36</v>
      </c>
    </row>
    <row r="7" ht="27" customHeight="1" spans="1:16">
      <c r="A7" s="21">
        <v>4</v>
      </c>
      <c r="B7" s="67"/>
      <c r="C7" s="29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1980.72</v>
      </c>
      <c r="H7" s="27">
        <f t="shared" si="3"/>
        <v>5032.72</v>
      </c>
      <c r="I7" s="50">
        <f t="shared" si="4"/>
        <v>6340.72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v>990.36</v>
      </c>
    </row>
    <row r="8" ht="27" customHeight="1" spans="1:16">
      <c r="A8" s="21">
        <v>5</v>
      </c>
      <c r="B8" s="67"/>
      <c r="C8" s="84" t="s">
        <v>37</v>
      </c>
      <c r="D8" s="22">
        <v>3</v>
      </c>
      <c r="E8" s="25">
        <f t="shared" si="0"/>
        <v>1962</v>
      </c>
      <c r="F8" s="26">
        <f t="shared" si="1"/>
        <v>4578</v>
      </c>
      <c r="G8" s="27">
        <f t="shared" si="2"/>
        <v>2971.08</v>
      </c>
      <c r="H8" s="27">
        <f t="shared" si="3"/>
        <v>7549.08</v>
      </c>
      <c r="I8" s="50">
        <f t="shared" si="4"/>
        <v>9511.08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v>990.36</v>
      </c>
    </row>
    <row r="9" ht="27" customHeight="1" spans="1:16">
      <c r="A9" s="21">
        <v>6</v>
      </c>
      <c r="B9" s="67"/>
      <c r="C9" s="29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3961.44</v>
      </c>
      <c r="H9" s="27">
        <f t="shared" si="3"/>
        <v>10065.44</v>
      </c>
      <c r="I9" s="50">
        <f t="shared" si="4"/>
        <v>12681.44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v>990.36</v>
      </c>
    </row>
    <row r="10" ht="27" customHeight="1" spans="1:16">
      <c r="A10" s="21">
        <v>7</v>
      </c>
      <c r="B10" s="67"/>
      <c r="C10" s="29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990.36</v>
      </c>
      <c r="H10" s="27">
        <f t="shared" si="3"/>
        <v>2516.36</v>
      </c>
      <c r="I10" s="50">
        <f t="shared" si="4"/>
        <v>3170.36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v>990.36</v>
      </c>
    </row>
    <row r="11" ht="27" customHeight="1" spans="1:16">
      <c r="A11" s="21">
        <v>8</v>
      </c>
      <c r="B11" s="67"/>
      <c r="C11" s="29" t="s">
        <v>40</v>
      </c>
      <c r="D11" s="22">
        <v>3</v>
      </c>
      <c r="E11" s="25">
        <f t="shared" si="0"/>
        <v>1962</v>
      </c>
      <c r="F11" s="26">
        <f t="shared" si="1"/>
        <v>4578</v>
      </c>
      <c r="G11" s="27">
        <f t="shared" si="2"/>
        <v>2971.08</v>
      </c>
      <c r="H11" s="27">
        <f t="shared" si="3"/>
        <v>7549.08</v>
      </c>
      <c r="I11" s="50">
        <f t="shared" si="4"/>
        <v>9511.08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v>990.36</v>
      </c>
    </row>
    <row r="12" ht="27" customHeight="1" spans="1:16">
      <c r="A12" s="21">
        <v>9</v>
      </c>
      <c r="B12" s="67"/>
      <c r="C12" s="29" t="s">
        <v>41</v>
      </c>
      <c r="D12" s="22">
        <v>4</v>
      </c>
      <c r="E12" s="25">
        <f t="shared" si="0"/>
        <v>2616</v>
      </c>
      <c r="F12" s="26">
        <f t="shared" si="1"/>
        <v>6104</v>
      </c>
      <c r="G12" s="27">
        <f t="shared" si="2"/>
        <v>3961.44</v>
      </c>
      <c r="H12" s="27">
        <f t="shared" si="3"/>
        <v>10065.44</v>
      </c>
      <c r="I12" s="50">
        <f t="shared" si="4"/>
        <v>12681.44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v>990.36</v>
      </c>
    </row>
    <row r="13" ht="27" customHeight="1" spans="1:16">
      <c r="A13" s="21">
        <v>10</v>
      </c>
      <c r="B13" s="67"/>
      <c r="C13" s="29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1980.72</v>
      </c>
      <c r="H13" s="27">
        <f t="shared" si="3"/>
        <v>5032.72</v>
      </c>
      <c r="I13" s="50">
        <f t="shared" si="4"/>
        <v>6340.72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v>990.36</v>
      </c>
    </row>
    <row r="14" ht="27" customHeight="1" spans="1:16">
      <c r="A14" s="21">
        <v>11</v>
      </c>
      <c r="B14" s="67"/>
      <c r="C14" s="85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5942.16</v>
      </c>
      <c r="H14" s="27">
        <f t="shared" si="3"/>
        <v>15098.16</v>
      </c>
      <c r="I14" s="50">
        <f t="shared" si="4"/>
        <v>19022.16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v>990.36</v>
      </c>
    </row>
    <row r="15" ht="27" customHeight="1" spans="1:16">
      <c r="A15" s="21">
        <v>12</v>
      </c>
      <c r="B15" s="67"/>
      <c r="C15" s="29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1980.72</v>
      </c>
      <c r="H15" s="27">
        <f t="shared" si="3"/>
        <v>5032.72</v>
      </c>
      <c r="I15" s="50">
        <f t="shared" si="4"/>
        <v>6340.72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v>990.36</v>
      </c>
    </row>
    <row r="16" ht="27" customHeight="1" spans="1:16">
      <c r="A16" s="21">
        <v>13</v>
      </c>
      <c r="B16" s="67"/>
      <c r="C16" s="29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2971.08</v>
      </c>
      <c r="H16" s="27">
        <f t="shared" si="3"/>
        <v>7549.08</v>
      </c>
      <c r="I16" s="50">
        <f t="shared" si="4"/>
        <v>9511.08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v>990.36</v>
      </c>
    </row>
    <row r="17" ht="27" customHeight="1" spans="1:16">
      <c r="A17" s="21">
        <v>14</v>
      </c>
      <c r="B17" s="67"/>
      <c r="C17" s="29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10893.96</v>
      </c>
      <c r="H17" s="27">
        <f t="shared" si="3"/>
        <v>27679.96</v>
      </c>
      <c r="I17" s="50">
        <f t="shared" si="4"/>
        <v>34873.96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v>990.36</v>
      </c>
    </row>
    <row r="18" ht="27" customHeight="1" spans="1:16">
      <c r="A18" s="21">
        <v>15</v>
      </c>
      <c r="B18" s="67"/>
      <c r="C18" s="29" t="s">
        <v>60</v>
      </c>
      <c r="D18" s="22">
        <v>4</v>
      </c>
      <c r="E18" s="25">
        <f t="shared" si="0"/>
        <v>2616</v>
      </c>
      <c r="F18" s="26">
        <f t="shared" si="1"/>
        <v>6104</v>
      </c>
      <c r="G18" s="27">
        <f t="shared" si="2"/>
        <v>3961.44</v>
      </c>
      <c r="H18" s="27">
        <f t="shared" si="3"/>
        <v>10065.44</v>
      </c>
      <c r="I18" s="50">
        <f t="shared" si="4"/>
        <v>12681.44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v>990.36</v>
      </c>
    </row>
    <row r="19" ht="27" customHeight="1" spans="1:16">
      <c r="A19" s="21">
        <v>16</v>
      </c>
      <c r="B19" s="67"/>
      <c r="C19" s="29" t="s">
        <v>61</v>
      </c>
      <c r="D19" s="22">
        <v>4</v>
      </c>
      <c r="E19" s="25">
        <f t="shared" si="0"/>
        <v>2616</v>
      </c>
      <c r="F19" s="26">
        <f t="shared" si="1"/>
        <v>6104</v>
      </c>
      <c r="G19" s="27">
        <f t="shared" si="2"/>
        <v>3961.44</v>
      </c>
      <c r="H19" s="27">
        <f t="shared" si="3"/>
        <v>10065.44</v>
      </c>
      <c r="I19" s="50">
        <f t="shared" si="4"/>
        <v>12681.44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v>990.36</v>
      </c>
    </row>
    <row r="20" ht="27" customHeight="1" spans="1:16">
      <c r="A20" s="21">
        <v>17</v>
      </c>
      <c r="B20" s="67"/>
      <c r="C20" s="29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990.36</v>
      </c>
      <c r="H20" s="27">
        <f t="shared" si="3"/>
        <v>2516.36</v>
      </c>
      <c r="I20" s="50">
        <f t="shared" si="4"/>
        <v>3170.36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v>990.36</v>
      </c>
    </row>
    <row r="21" ht="27" customHeight="1" spans="1:16">
      <c r="A21" s="21">
        <v>18</v>
      </c>
      <c r="B21" s="67"/>
      <c r="C21" s="29" t="s">
        <v>67</v>
      </c>
      <c r="D21" s="22">
        <v>3</v>
      </c>
      <c r="E21" s="25">
        <f t="shared" si="0"/>
        <v>1962</v>
      </c>
      <c r="F21" s="26">
        <f t="shared" si="1"/>
        <v>4578</v>
      </c>
      <c r="G21" s="27">
        <f t="shared" si="2"/>
        <v>2971.08</v>
      </c>
      <c r="H21" s="27">
        <f t="shared" si="3"/>
        <v>7549.08</v>
      </c>
      <c r="I21" s="50">
        <f t="shared" si="4"/>
        <v>9511.08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v>990.36</v>
      </c>
    </row>
    <row r="22" ht="27" customHeight="1" spans="1:16">
      <c r="A22" s="21">
        <v>19</v>
      </c>
      <c r="B22" s="67"/>
      <c r="C22" s="29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990.36</v>
      </c>
      <c r="H22" s="27">
        <f t="shared" si="3"/>
        <v>2516.36</v>
      </c>
      <c r="I22" s="50">
        <f t="shared" si="4"/>
        <v>3170.36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v>990.36</v>
      </c>
    </row>
    <row r="23" ht="27" customHeight="1" spans="1:16">
      <c r="A23" s="21">
        <v>20</v>
      </c>
      <c r="B23" s="67"/>
      <c r="C23" s="29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3961.44</v>
      </c>
      <c r="H23" s="27">
        <f t="shared" si="3"/>
        <v>10065.44</v>
      </c>
      <c r="I23" s="50">
        <f t="shared" si="4"/>
        <v>12681.44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v>990.36</v>
      </c>
    </row>
    <row r="24" ht="27" customHeight="1" spans="1:16">
      <c r="A24" s="21">
        <v>21</v>
      </c>
      <c r="B24" s="67"/>
      <c r="C24" s="29" t="s">
        <v>83</v>
      </c>
      <c r="D24" s="22">
        <v>4</v>
      </c>
      <c r="E24" s="25">
        <f t="shared" si="0"/>
        <v>2616</v>
      </c>
      <c r="F24" s="26">
        <f t="shared" si="1"/>
        <v>6104</v>
      </c>
      <c r="G24" s="27">
        <f t="shared" si="2"/>
        <v>3961.44</v>
      </c>
      <c r="H24" s="27">
        <f t="shared" si="3"/>
        <v>10065.44</v>
      </c>
      <c r="I24" s="50">
        <f t="shared" si="4"/>
        <v>12681.44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v>990.36</v>
      </c>
    </row>
    <row r="25" ht="27" customHeight="1" spans="1:16">
      <c r="A25" s="21">
        <v>22</v>
      </c>
      <c r="B25" s="67"/>
      <c r="C25" s="29" t="s">
        <v>95</v>
      </c>
      <c r="D25" s="22">
        <v>1</v>
      </c>
      <c r="E25" s="25">
        <f t="shared" si="0"/>
        <v>654</v>
      </c>
      <c r="F25" s="26">
        <f t="shared" si="1"/>
        <v>1526</v>
      </c>
      <c r="G25" s="27">
        <f t="shared" si="2"/>
        <v>990.36</v>
      </c>
      <c r="H25" s="27">
        <f t="shared" si="3"/>
        <v>2516.36</v>
      </c>
      <c r="I25" s="50">
        <f t="shared" si="4"/>
        <v>3170.36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v>990.36</v>
      </c>
    </row>
    <row r="26" ht="27" customHeight="1" spans="1:16">
      <c r="A26" s="21"/>
      <c r="B26" s="67"/>
      <c r="C26" s="29" t="s">
        <v>103</v>
      </c>
      <c r="D26" s="22">
        <v>1</v>
      </c>
      <c r="E26" s="25">
        <f t="shared" si="0"/>
        <v>654</v>
      </c>
      <c r="F26" s="26">
        <f t="shared" si="1"/>
        <v>1526</v>
      </c>
      <c r="G26" s="27">
        <f t="shared" si="2"/>
        <v>990.36</v>
      </c>
      <c r="H26" s="27">
        <f t="shared" si="3"/>
        <v>2516.36</v>
      </c>
      <c r="I26" s="50">
        <f t="shared" si="4"/>
        <v>3170.36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v>990.36</v>
      </c>
    </row>
    <row r="27" ht="27" customHeight="1" spans="1:16">
      <c r="A27" s="21">
        <v>23</v>
      </c>
      <c r="B27" s="70"/>
      <c r="C27" s="29" t="s">
        <v>96</v>
      </c>
      <c r="D27" s="22">
        <v>1</v>
      </c>
      <c r="E27" s="25">
        <f t="shared" si="0"/>
        <v>654</v>
      </c>
      <c r="F27" s="26">
        <f t="shared" si="1"/>
        <v>1526</v>
      </c>
      <c r="G27" s="27">
        <f t="shared" si="2"/>
        <v>990.36</v>
      </c>
      <c r="H27" s="27">
        <f t="shared" si="3"/>
        <v>2516.36</v>
      </c>
      <c r="I27" s="50">
        <f t="shared" si="4"/>
        <v>3170.36</v>
      </c>
      <c r="J27" s="21"/>
      <c r="K27" s="77"/>
      <c r="L27" s="55"/>
      <c r="M27" s="55"/>
      <c r="N27" s="53">
        <f t="shared" si="5"/>
        <v>654</v>
      </c>
      <c r="O27" s="53">
        <f t="shared" si="6"/>
        <v>1526</v>
      </c>
      <c r="P27" s="53">
        <v>990.36</v>
      </c>
    </row>
    <row r="28" ht="27" customHeight="1" spans="1:16">
      <c r="A28" s="21">
        <v>24</v>
      </c>
      <c r="B28" s="32" t="s">
        <v>44</v>
      </c>
      <c r="C28" s="29"/>
      <c r="D28" s="22">
        <f t="shared" ref="D28:I28" si="7">SUM(D4:D27)</f>
        <v>76</v>
      </c>
      <c r="E28" s="25">
        <f t="shared" si="7"/>
        <v>49704</v>
      </c>
      <c r="F28" s="26">
        <f t="shared" si="7"/>
        <v>115976</v>
      </c>
      <c r="G28" s="27">
        <f t="shared" si="7"/>
        <v>75267.36</v>
      </c>
      <c r="H28" s="27">
        <f t="shared" si="7"/>
        <v>191243.36</v>
      </c>
      <c r="I28" s="50">
        <f t="shared" si="7"/>
        <v>240947.36</v>
      </c>
      <c r="J28" s="21"/>
      <c r="K28" s="77"/>
      <c r="L28" s="55"/>
      <c r="M28" s="55"/>
      <c r="N28" s="53"/>
      <c r="O28" s="53"/>
      <c r="P28" s="53"/>
    </row>
    <row r="29" ht="27" customHeight="1" spans="1:16">
      <c r="A29" s="21">
        <v>25</v>
      </c>
      <c r="B29" s="22" t="s">
        <v>70</v>
      </c>
      <c r="C29" s="29" t="s">
        <v>33</v>
      </c>
      <c r="D29" s="22">
        <v>2</v>
      </c>
      <c r="E29" s="25">
        <f>ROUND(D29*N29,2)</f>
        <v>1308</v>
      </c>
      <c r="F29" s="26">
        <f>ROUND(D29*O29,2)</f>
        <v>3052</v>
      </c>
      <c r="G29" s="27">
        <f t="shared" si="2"/>
        <v>1996.44</v>
      </c>
      <c r="H29" s="27">
        <f t="shared" ref="H29:H39" si="8">ROUND(F29+G29,2)</f>
        <v>5048.44</v>
      </c>
      <c r="I29" s="50">
        <f t="shared" ref="I29:I39" si="9">ROUND(H29+E29,2)</f>
        <v>6356.44</v>
      </c>
      <c r="J29" s="21"/>
      <c r="K29" s="77"/>
      <c r="L29" s="55"/>
      <c r="M29" s="55"/>
      <c r="N29" s="53">
        <f t="shared" si="5"/>
        <v>654</v>
      </c>
      <c r="O29" s="53">
        <f t="shared" si="6"/>
        <v>1526</v>
      </c>
      <c r="P29" s="53">
        <v>998.22</v>
      </c>
    </row>
    <row r="30" ht="27" customHeight="1" spans="1:16">
      <c r="A30" s="21">
        <v>26</v>
      </c>
      <c r="B30" s="22"/>
      <c r="C30" s="29" t="s">
        <v>69</v>
      </c>
      <c r="D30" s="22">
        <v>1</v>
      </c>
      <c r="E30" s="25">
        <f t="shared" ref="E30:E39" si="10">ROUND(D30*N30,2)</f>
        <v>654</v>
      </c>
      <c r="F30" s="26">
        <f t="shared" ref="F30:F39" si="11">ROUND(D30*O30,2)</f>
        <v>1526</v>
      </c>
      <c r="G30" s="27">
        <f t="shared" si="2"/>
        <v>998.22</v>
      </c>
      <c r="H30" s="27">
        <f t="shared" si="8"/>
        <v>2524.22</v>
      </c>
      <c r="I30" s="50">
        <f t="shared" si="9"/>
        <v>3178.22</v>
      </c>
      <c r="J30" s="21"/>
      <c r="K30" s="77"/>
      <c r="L30" s="55"/>
      <c r="M30" s="55"/>
      <c r="N30" s="53">
        <f t="shared" si="5"/>
        <v>654</v>
      </c>
      <c r="O30" s="53">
        <f t="shared" si="6"/>
        <v>1526</v>
      </c>
      <c r="P30" s="53">
        <v>998.22</v>
      </c>
    </row>
    <row r="31" ht="27" customHeight="1" spans="1:16">
      <c r="A31" s="21">
        <v>27</v>
      </c>
      <c r="B31" s="22"/>
      <c r="C31" s="29" t="s">
        <v>75</v>
      </c>
      <c r="D31" s="22">
        <v>4</v>
      </c>
      <c r="E31" s="25">
        <f t="shared" si="10"/>
        <v>2616</v>
      </c>
      <c r="F31" s="26">
        <f t="shared" si="11"/>
        <v>6104</v>
      </c>
      <c r="G31" s="27">
        <f t="shared" si="2"/>
        <v>3992.88</v>
      </c>
      <c r="H31" s="27">
        <f t="shared" si="8"/>
        <v>10096.88</v>
      </c>
      <c r="I31" s="50">
        <f t="shared" si="9"/>
        <v>12712.88</v>
      </c>
      <c r="J31" s="21"/>
      <c r="K31" s="77"/>
      <c r="L31" s="55"/>
      <c r="M31" s="55"/>
      <c r="N31" s="53">
        <f t="shared" si="5"/>
        <v>654</v>
      </c>
      <c r="O31" s="53">
        <f t="shared" si="6"/>
        <v>1526</v>
      </c>
      <c r="P31" s="53">
        <v>998.22</v>
      </c>
    </row>
    <row r="32" ht="27" customHeight="1" spans="1:16">
      <c r="A32" s="21">
        <v>28</v>
      </c>
      <c r="B32" s="22"/>
      <c r="C32" s="29" t="s">
        <v>76</v>
      </c>
      <c r="D32" s="22">
        <v>2</v>
      </c>
      <c r="E32" s="25">
        <f t="shared" si="10"/>
        <v>1308</v>
      </c>
      <c r="F32" s="26">
        <f t="shared" si="11"/>
        <v>3052</v>
      </c>
      <c r="G32" s="27">
        <f t="shared" si="2"/>
        <v>1996.44</v>
      </c>
      <c r="H32" s="27">
        <f t="shared" si="8"/>
        <v>5048.44</v>
      </c>
      <c r="I32" s="50">
        <f t="shared" si="9"/>
        <v>6356.44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v>998.22</v>
      </c>
    </row>
    <row r="33" ht="27" customHeight="1" spans="1:16">
      <c r="A33" s="21">
        <v>29</v>
      </c>
      <c r="B33" s="22"/>
      <c r="C33" s="29" t="s">
        <v>77</v>
      </c>
      <c r="D33" s="22">
        <v>3</v>
      </c>
      <c r="E33" s="25">
        <f t="shared" si="10"/>
        <v>1962</v>
      </c>
      <c r="F33" s="26">
        <f t="shared" si="11"/>
        <v>4578</v>
      </c>
      <c r="G33" s="27">
        <f t="shared" si="2"/>
        <v>2994.66</v>
      </c>
      <c r="H33" s="27">
        <f t="shared" si="8"/>
        <v>7572.66</v>
      </c>
      <c r="I33" s="50">
        <f t="shared" si="9"/>
        <v>9534.66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v>998.22</v>
      </c>
    </row>
    <row r="34" ht="27" customHeight="1" spans="1:16">
      <c r="A34" s="21">
        <v>30</v>
      </c>
      <c r="B34" s="22"/>
      <c r="C34" s="29" t="s">
        <v>60</v>
      </c>
      <c r="D34" s="22">
        <v>2</v>
      </c>
      <c r="E34" s="25">
        <f t="shared" si="10"/>
        <v>1308</v>
      </c>
      <c r="F34" s="26">
        <f t="shared" si="11"/>
        <v>3052</v>
      </c>
      <c r="G34" s="27">
        <f t="shared" si="2"/>
        <v>1996.44</v>
      </c>
      <c r="H34" s="27">
        <f t="shared" si="8"/>
        <v>5048.44</v>
      </c>
      <c r="I34" s="50">
        <f t="shared" si="9"/>
        <v>6356.44</v>
      </c>
      <c r="J34" s="21"/>
      <c r="K34" s="77"/>
      <c r="L34" s="55"/>
      <c r="M34" s="55"/>
      <c r="N34" s="53">
        <f t="shared" si="5"/>
        <v>654</v>
      </c>
      <c r="O34" s="53">
        <f t="shared" si="6"/>
        <v>1526</v>
      </c>
      <c r="P34" s="53">
        <v>998.22</v>
      </c>
    </row>
    <row r="35" ht="27" customHeight="1" spans="1:16">
      <c r="A35" s="21">
        <v>31</v>
      </c>
      <c r="B35" s="22"/>
      <c r="C35" s="29" t="s">
        <v>67</v>
      </c>
      <c r="D35" s="22">
        <v>1</v>
      </c>
      <c r="E35" s="25">
        <f t="shared" si="10"/>
        <v>654</v>
      </c>
      <c r="F35" s="26">
        <f t="shared" si="11"/>
        <v>1526</v>
      </c>
      <c r="G35" s="27">
        <f t="shared" si="2"/>
        <v>998.22</v>
      </c>
      <c r="H35" s="27">
        <f t="shared" si="8"/>
        <v>2524.22</v>
      </c>
      <c r="I35" s="50">
        <f t="shared" si="9"/>
        <v>3178.22</v>
      </c>
      <c r="J35" s="21"/>
      <c r="K35" s="77"/>
      <c r="L35" s="55"/>
      <c r="M35" s="55"/>
      <c r="N35" s="53">
        <f t="shared" si="5"/>
        <v>654</v>
      </c>
      <c r="O35" s="53">
        <f t="shared" si="6"/>
        <v>1526</v>
      </c>
      <c r="P35" s="53">
        <v>998.22</v>
      </c>
    </row>
    <row r="36" ht="27" customHeight="1" spans="1:16">
      <c r="A36" s="21">
        <v>32</v>
      </c>
      <c r="B36" s="22"/>
      <c r="C36" s="29" t="s">
        <v>34</v>
      </c>
      <c r="D36" s="22">
        <v>4</v>
      </c>
      <c r="E36" s="25">
        <f t="shared" si="10"/>
        <v>2616</v>
      </c>
      <c r="F36" s="26">
        <f t="shared" si="11"/>
        <v>6104</v>
      </c>
      <c r="G36" s="27">
        <f t="shared" si="2"/>
        <v>3992.88</v>
      </c>
      <c r="H36" s="27">
        <f t="shared" si="8"/>
        <v>10096.88</v>
      </c>
      <c r="I36" s="50">
        <f t="shared" si="9"/>
        <v>12712.88</v>
      </c>
      <c r="J36" s="21"/>
      <c r="K36" s="77"/>
      <c r="L36" s="55"/>
      <c r="M36" s="55"/>
      <c r="N36" s="53">
        <f t="shared" si="5"/>
        <v>654</v>
      </c>
      <c r="O36" s="53">
        <f t="shared" si="6"/>
        <v>1526</v>
      </c>
      <c r="P36" s="53">
        <v>998.22</v>
      </c>
    </row>
    <row r="37" ht="27" customHeight="1" spans="1:16">
      <c r="A37" s="21">
        <v>33</v>
      </c>
      <c r="B37" s="22"/>
      <c r="C37" s="29" t="s">
        <v>78</v>
      </c>
      <c r="D37" s="22">
        <v>9</v>
      </c>
      <c r="E37" s="25">
        <f t="shared" si="10"/>
        <v>5886</v>
      </c>
      <c r="F37" s="26">
        <f t="shared" si="11"/>
        <v>13734</v>
      </c>
      <c r="G37" s="27">
        <f t="shared" si="2"/>
        <v>8983.98</v>
      </c>
      <c r="H37" s="27">
        <f t="shared" si="8"/>
        <v>22717.98</v>
      </c>
      <c r="I37" s="50">
        <f t="shared" si="9"/>
        <v>28603.98</v>
      </c>
      <c r="J37" s="21"/>
      <c r="K37" s="77"/>
      <c r="L37" s="55"/>
      <c r="M37" s="55"/>
      <c r="N37" s="53">
        <f t="shared" si="5"/>
        <v>654</v>
      </c>
      <c r="O37" s="53">
        <f t="shared" si="6"/>
        <v>1526</v>
      </c>
      <c r="P37" s="53">
        <v>998.22</v>
      </c>
    </row>
    <row r="38" ht="27" customHeight="1" spans="1:16">
      <c r="A38" s="21">
        <v>34</v>
      </c>
      <c r="B38" s="22"/>
      <c r="C38" s="29" t="s">
        <v>84</v>
      </c>
      <c r="D38" s="22">
        <v>2</v>
      </c>
      <c r="E38" s="25">
        <f t="shared" si="10"/>
        <v>1308</v>
      </c>
      <c r="F38" s="26">
        <f t="shared" si="11"/>
        <v>3052</v>
      </c>
      <c r="G38" s="27">
        <f t="shared" si="2"/>
        <v>1996.44</v>
      </c>
      <c r="H38" s="27">
        <f t="shared" si="8"/>
        <v>5048.44</v>
      </c>
      <c r="I38" s="50">
        <f t="shared" si="9"/>
        <v>6356.44</v>
      </c>
      <c r="J38" s="21"/>
      <c r="K38" s="78"/>
      <c r="L38" s="57"/>
      <c r="M38" s="57"/>
      <c r="N38" s="53">
        <f t="shared" si="5"/>
        <v>654</v>
      </c>
      <c r="O38" s="53">
        <f t="shared" si="6"/>
        <v>1526</v>
      </c>
      <c r="P38" s="53">
        <v>998.22</v>
      </c>
    </row>
    <row r="39" ht="27" customHeight="1" spans="1:16">
      <c r="A39" s="21">
        <v>35</v>
      </c>
      <c r="B39" s="22"/>
      <c r="C39" s="29" t="s">
        <v>85</v>
      </c>
      <c r="D39" s="22">
        <v>2</v>
      </c>
      <c r="E39" s="25">
        <f t="shared" si="10"/>
        <v>1308</v>
      </c>
      <c r="F39" s="26">
        <f t="shared" si="11"/>
        <v>3052</v>
      </c>
      <c r="G39" s="27">
        <f t="shared" si="2"/>
        <v>1996.44</v>
      </c>
      <c r="H39" s="27">
        <f t="shared" si="8"/>
        <v>5048.44</v>
      </c>
      <c r="I39" s="50">
        <f t="shared" si="9"/>
        <v>6356.44</v>
      </c>
      <c r="J39" s="21"/>
      <c r="K39" s="77"/>
      <c r="L39" s="55"/>
      <c r="M39" s="55"/>
      <c r="N39" s="53">
        <f t="shared" si="5"/>
        <v>654</v>
      </c>
      <c r="O39" s="53">
        <f t="shared" si="6"/>
        <v>1526</v>
      </c>
      <c r="P39" s="53">
        <v>998.22</v>
      </c>
    </row>
    <row r="40" ht="27" customHeight="1" spans="1:16">
      <c r="A40" s="21">
        <v>36</v>
      </c>
      <c r="B40" s="32" t="s">
        <v>44</v>
      </c>
      <c r="C40" s="29"/>
      <c r="D40" s="22">
        <f t="shared" ref="D40:I40" si="12">SUM(D29:D39)</f>
        <v>32</v>
      </c>
      <c r="E40" s="25">
        <f t="shared" si="12"/>
        <v>20928</v>
      </c>
      <c r="F40" s="26">
        <f t="shared" si="12"/>
        <v>48832</v>
      </c>
      <c r="G40" s="27">
        <f t="shared" si="12"/>
        <v>31943.04</v>
      </c>
      <c r="H40" s="27">
        <f t="shared" si="12"/>
        <v>80775.04</v>
      </c>
      <c r="I40" s="50">
        <f t="shared" si="12"/>
        <v>101703.04</v>
      </c>
      <c r="J40" s="21"/>
      <c r="K40" s="79"/>
      <c r="L40" s="58"/>
      <c r="M40" s="55"/>
      <c r="N40" s="53"/>
      <c r="O40" s="53"/>
      <c r="P40" s="53"/>
    </row>
    <row r="41" ht="44.25" customHeight="1" spans="1:16">
      <c r="A41" s="21">
        <v>37</v>
      </c>
      <c r="B41" s="33" t="s">
        <v>90</v>
      </c>
      <c r="C41" s="33" t="s">
        <v>12</v>
      </c>
      <c r="D41" s="22">
        <v>1</v>
      </c>
      <c r="E41" s="25">
        <f>ROUND(D41*N41,2)</f>
        <v>654</v>
      </c>
      <c r="F41" s="26">
        <f>ROUND(D41*O41,2)</f>
        <v>1526</v>
      </c>
      <c r="G41" s="27">
        <f t="shared" si="2"/>
        <v>996.26</v>
      </c>
      <c r="H41" s="27">
        <f t="shared" si="3"/>
        <v>2522.26</v>
      </c>
      <c r="I41" s="50">
        <f t="shared" si="4"/>
        <v>3176.26</v>
      </c>
      <c r="J41" s="21"/>
      <c r="K41" s="77"/>
      <c r="L41" s="57"/>
      <c r="M41" s="57">
        <f>G43-G6</f>
        <v>108214.52</v>
      </c>
      <c r="N41" s="53">
        <f t="shared" si="5"/>
        <v>654</v>
      </c>
      <c r="O41" s="53">
        <f t="shared" si="6"/>
        <v>1526</v>
      </c>
      <c r="P41" s="53">
        <v>996.26</v>
      </c>
    </row>
    <row r="42" ht="44.25" customHeight="1" spans="1:16">
      <c r="A42" s="71"/>
      <c r="B42" s="33" t="s">
        <v>104</v>
      </c>
      <c r="C42" s="33" t="s">
        <v>105</v>
      </c>
      <c r="D42" s="22">
        <v>1</v>
      </c>
      <c r="E42" s="25">
        <f>ROUND(D42*N42,2)</f>
        <v>654</v>
      </c>
      <c r="F42" s="26">
        <f>ROUND(D42*O42,2)</f>
        <v>1526</v>
      </c>
      <c r="G42" s="27">
        <f t="shared" si="2"/>
        <v>998.22</v>
      </c>
      <c r="H42" s="27">
        <f t="shared" si="3"/>
        <v>2524.22</v>
      </c>
      <c r="I42" s="50">
        <f t="shared" si="4"/>
        <v>3178.22</v>
      </c>
      <c r="J42" s="21"/>
      <c r="K42" s="77"/>
      <c r="L42" s="57"/>
      <c r="M42" s="57"/>
      <c r="N42" s="53">
        <f t="shared" si="5"/>
        <v>654</v>
      </c>
      <c r="O42" s="53">
        <f t="shared" si="6"/>
        <v>1526</v>
      </c>
      <c r="P42" s="53">
        <v>998.22</v>
      </c>
    </row>
    <row r="43" ht="30" customHeight="1" spans="1:19">
      <c r="A43" s="71" t="s">
        <v>15</v>
      </c>
      <c r="B43" s="72"/>
      <c r="C43" s="73"/>
      <c r="D43" s="21">
        <f>D41+D40+D28+D42</f>
        <v>110</v>
      </c>
      <c r="E43" s="25">
        <f>E41+E40+E28+E42</f>
        <v>71940</v>
      </c>
      <c r="F43" s="26">
        <f>F41+F28+F40+F42</f>
        <v>167860</v>
      </c>
      <c r="G43" s="27">
        <f>G41+G40+G28+G42</f>
        <v>109204.88</v>
      </c>
      <c r="H43" s="50">
        <f>H41+H28+H40+H42</f>
        <v>277064.88</v>
      </c>
      <c r="I43" s="50">
        <f>I41+I40+I28+I42</f>
        <v>349004.88</v>
      </c>
      <c r="J43" s="31"/>
      <c r="K43" s="53"/>
      <c r="L43" s="62">
        <f>I43</f>
        <v>349004.88</v>
      </c>
      <c r="M43" s="80"/>
      <c r="N43" s="53"/>
      <c r="O43" s="53"/>
      <c r="P43" s="53"/>
      <c r="R43" s="4"/>
      <c r="S43" s="65"/>
    </row>
    <row r="44" ht="80.1" customHeight="1" spans="1:16">
      <c r="A44" s="74" t="s">
        <v>106</v>
      </c>
      <c r="B44" s="75"/>
      <c r="C44" s="75"/>
      <c r="D44" s="75"/>
      <c r="E44" s="75"/>
      <c r="F44" s="75"/>
      <c r="G44" s="75"/>
      <c r="H44" s="75"/>
      <c r="I44" s="75"/>
      <c r="J44" s="81"/>
      <c r="K44" s="53"/>
      <c r="L44" s="80"/>
      <c r="M44" s="80"/>
      <c r="N44" s="53"/>
      <c r="O44" s="53"/>
      <c r="P44" s="53"/>
    </row>
    <row r="45" ht="80.1" customHeight="1" spans="1:16">
      <c r="A45" s="74" t="s">
        <v>46</v>
      </c>
      <c r="B45" s="76"/>
      <c r="C45" s="76"/>
      <c r="D45" s="76"/>
      <c r="E45" s="76"/>
      <c r="F45" s="76"/>
      <c r="G45" s="76"/>
      <c r="H45" s="76"/>
      <c r="I45" s="76"/>
      <c r="J45" s="82"/>
      <c r="K45" s="64"/>
      <c r="L45" s="63"/>
      <c r="M45" s="63"/>
      <c r="N45" s="83"/>
      <c r="O45" s="64"/>
      <c r="P45" s="64"/>
    </row>
    <row r="46" ht="80.1" customHeight="1" spans="1:16">
      <c r="A46" s="74" t="s">
        <v>47</v>
      </c>
      <c r="B46" s="75"/>
      <c r="C46" s="75"/>
      <c r="D46" s="75"/>
      <c r="E46" s="75"/>
      <c r="F46" s="75"/>
      <c r="G46" s="75"/>
      <c r="H46" s="75"/>
      <c r="I46" s="75"/>
      <c r="J46" s="81"/>
      <c r="K46" s="64"/>
      <c r="L46" s="63"/>
      <c r="M46" s="63"/>
      <c r="N46" s="83"/>
      <c r="O46" s="64"/>
      <c r="P46" s="64"/>
    </row>
    <row r="47" ht="80.1" customHeight="1" spans="1:16">
      <c r="A47" s="74" t="s">
        <v>48</v>
      </c>
      <c r="B47" s="75"/>
      <c r="C47" s="75"/>
      <c r="D47" s="75"/>
      <c r="E47" s="75"/>
      <c r="F47" s="75"/>
      <c r="G47" s="75"/>
      <c r="H47" s="75"/>
      <c r="I47" s="75"/>
      <c r="J47" s="81"/>
      <c r="K47" s="64"/>
      <c r="L47" s="63"/>
      <c r="M47" s="63"/>
      <c r="N47" s="83"/>
      <c r="O47" s="64"/>
      <c r="P47" s="64"/>
    </row>
    <row r="48" ht="80.1" customHeight="1" spans="1:16">
      <c r="A48" s="74" t="s">
        <v>49</v>
      </c>
      <c r="B48" s="75"/>
      <c r="C48" s="75"/>
      <c r="D48" s="75"/>
      <c r="E48" s="75"/>
      <c r="F48" s="75"/>
      <c r="G48" s="75"/>
      <c r="H48" s="75"/>
      <c r="I48" s="75"/>
      <c r="J48" s="81"/>
      <c r="K48" s="64"/>
      <c r="L48" s="63"/>
      <c r="M48" s="63"/>
      <c r="N48" s="83"/>
      <c r="O48" s="64"/>
      <c r="P48" s="64"/>
    </row>
  </sheetData>
  <mergeCells count="19">
    <mergeCell ref="A1:J1"/>
    <mergeCell ref="E2:F2"/>
    <mergeCell ref="B28:C28"/>
    <mergeCell ref="B40:C40"/>
    <mergeCell ref="A43:C43"/>
    <mergeCell ref="A44:J44"/>
    <mergeCell ref="A45:J45"/>
    <mergeCell ref="A46:J46"/>
    <mergeCell ref="A47:J47"/>
    <mergeCell ref="A48:J48"/>
    <mergeCell ref="A2:A3"/>
    <mergeCell ref="B2:B3"/>
    <mergeCell ref="B4:B27"/>
    <mergeCell ref="B29:B39"/>
    <mergeCell ref="C2:C3"/>
    <mergeCell ref="D2:D3"/>
    <mergeCell ref="H2:H3"/>
    <mergeCell ref="I2:I3"/>
    <mergeCell ref="J2:J3"/>
  </mergeCells>
  <pageMargins left="0.511811023622047" right="0.511811023622047" top="0.551181102362205" bottom="0.15748031496063" header="0.31496062992126" footer="0.31496062992126"/>
  <pageSetup paperSize="9" scale="85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topLeftCell="A38" workbookViewId="0">
      <selection activeCell="K5" sqref="K5"/>
    </sheetView>
  </sheetViews>
  <sheetFormatPr defaultColWidth="9" defaultRowHeight="13.5"/>
  <cols>
    <col min="1" max="1" width="3.875" customWidth="1"/>
    <col min="2" max="2" width="19.25" customWidth="1"/>
    <col min="3" max="3" width="12.75" customWidth="1"/>
    <col min="4" max="4" width="5.5" customWidth="1"/>
    <col min="5" max="5" width="9.25" style="3" customWidth="1"/>
    <col min="6" max="6" width="8.75" style="4" customWidth="1"/>
    <col min="7" max="7" width="12.5" style="5" customWidth="1"/>
    <col min="8" max="8" width="12.75" style="5" customWidth="1"/>
    <col min="9" max="9" width="12.25" style="5" customWidth="1"/>
    <col min="10" max="10" width="3.5" style="5" customWidth="1"/>
    <col min="11" max="11" width="11.625" customWidth="1"/>
    <col min="12" max="12" width="29.875" style="7" customWidth="1"/>
    <col min="13" max="13" width="11.625" style="8" customWidth="1"/>
    <col min="14" max="14" width="12" style="3" customWidth="1"/>
    <col min="15" max="15" width="11.125" style="3" customWidth="1"/>
    <col min="16" max="16" width="10.125" style="3" customWidth="1"/>
    <col min="18" max="18" width="10.5" customWidth="1"/>
    <col min="19" max="19" width="11.625" customWidth="1"/>
    <col min="20" max="21" width="10.5" customWidth="1"/>
  </cols>
  <sheetData>
    <row r="1" ht="36.75" customHeight="1" spans="1:16">
      <c r="A1" s="9" t="s">
        <v>107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27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27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27" customHeight="1" spans="1:16">
      <c r="A4" s="21">
        <v>1</v>
      </c>
      <c r="B4" s="66" t="s">
        <v>32</v>
      </c>
      <c r="C4" s="23" t="s">
        <v>33</v>
      </c>
      <c r="D4" s="22">
        <v>8</v>
      </c>
      <c r="E4" s="25">
        <f t="shared" ref="E4:E30" si="0">ROUND(D4*N4,2)</f>
        <v>5232</v>
      </c>
      <c r="F4" s="26">
        <f t="shared" ref="F4:F30" si="1">ROUND(D4*O4,2)</f>
        <v>12208</v>
      </c>
      <c r="G4" s="27">
        <f t="shared" ref="G4:G46" si="2">ROUND(D4*P4,2)</f>
        <v>8870.4</v>
      </c>
      <c r="H4" s="27">
        <f>ROUND(F4+G4,2)</f>
        <v>21078.4</v>
      </c>
      <c r="I4" s="50">
        <f>ROUND(H4+E4,2)</f>
        <v>26310.4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v>1108.8</v>
      </c>
    </row>
    <row r="5" ht="27" customHeight="1" spans="1:16">
      <c r="A5" s="21">
        <v>2</v>
      </c>
      <c r="B5" s="67"/>
      <c r="C5" s="23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2217.6</v>
      </c>
      <c r="H5" s="27">
        <f t="shared" ref="H5:H46" si="3">ROUND(F5+G5,2)</f>
        <v>5269.6</v>
      </c>
      <c r="I5" s="50">
        <f t="shared" ref="I5:I46" si="4">ROUND(H5+E5,2)</f>
        <v>6577.6</v>
      </c>
      <c r="J5" s="21"/>
      <c r="K5" s="77"/>
      <c r="L5" s="52"/>
      <c r="M5" s="52"/>
      <c r="N5" s="53">
        <f t="shared" ref="N5:N46" si="5">ROUND(2180*30%,2)</f>
        <v>654</v>
      </c>
      <c r="O5" s="53">
        <f t="shared" ref="O5:O46" si="6">ROUND(2180*70%,2)</f>
        <v>1526</v>
      </c>
      <c r="P5" s="53">
        <v>1108.8</v>
      </c>
    </row>
    <row r="6" ht="27" customHeight="1" spans="1:16">
      <c r="A6" s="21">
        <v>3</v>
      </c>
      <c r="B6" s="67"/>
      <c r="C6" s="84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1108.8</v>
      </c>
      <c r="H6" s="27">
        <f t="shared" si="3"/>
        <v>2634.8</v>
      </c>
      <c r="I6" s="50">
        <f t="shared" si="4"/>
        <v>3288.8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v>1108.8</v>
      </c>
    </row>
    <row r="7" ht="27" customHeight="1" spans="1:16">
      <c r="A7" s="21">
        <v>4</v>
      </c>
      <c r="B7" s="67"/>
      <c r="C7" s="29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2217.6</v>
      </c>
      <c r="H7" s="27">
        <f t="shared" si="3"/>
        <v>5269.6</v>
      </c>
      <c r="I7" s="50">
        <f t="shared" si="4"/>
        <v>6577.6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v>1108.8</v>
      </c>
    </row>
    <row r="8" ht="27" customHeight="1" spans="1:16">
      <c r="A8" s="21">
        <v>5</v>
      </c>
      <c r="B8" s="67"/>
      <c r="C8" s="84" t="s">
        <v>37</v>
      </c>
      <c r="D8" s="22">
        <v>3</v>
      </c>
      <c r="E8" s="25">
        <f t="shared" si="0"/>
        <v>1962</v>
      </c>
      <c r="F8" s="26">
        <f t="shared" si="1"/>
        <v>4578</v>
      </c>
      <c r="G8" s="27">
        <f t="shared" si="2"/>
        <v>3326.4</v>
      </c>
      <c r="H8" s="27">
        <f t="shared" si="3"/>
        <v>7904.4</v>
      </c>
      <c r="I8" s="50">
        <f t="shared" si="4"/>
        <v>9866.4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v>1108.8</v>
      </c>
    </row>
    <row r="9" ht="27" customHeight="1" spans="1:16">
      <c r="A9" s="21">
        <v>6</v>
      </c>
      <c r="B9" s="67"/>
      <c r="C9" s="29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4435.2</v>
      </c>
      <c r="H9" s="27">
        <f t="shared" si="3"/>
        <v>10539.2</v>
      </c>
      <c r="I9" s="50">
        <f t="shared" si="4"/>
        <v>13155.2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v>1108.8</v>
      </c>
    </row>
    <row r="10" ht="27" customHeight="1" spans="1:16">
      <c r="A10" s="21">
        <v>7</v>
      </c>
      <c r="B10" s="67"/>
      <c r="C10" s="29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1108.8</v>
      </c>
      <c r="H10" s="27">
        <f t="shared" si="3"/>
        <v>2634.8</v>
      </c>
      <c r="I10" s="50">
        <f t="shared" si="4"/>
        <v>3288.8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v>1108.8</v>
      </c>
    </row>
    <row r="11" ht="27" customHeight="1" spans="1:16">
      <c r="A11" s="21">
        <v>8</v>
      </c>
      <c r="B11" s="67"/>
      <c r="C11" s="29" t="s">
        <v>40</v>
      </c>
      <c r="D11" s="22">
        <v>3</v>
      </c>
      <c r="E11" s="25">
        <f t="shared" si="0"/>
        <v>1962</v>
      </c>
      <c r="F11" s="26">
        <f t="shared" si="1"/>
        <v>4578</v>
      </c>
      <c r="G11" s="27">
        <f t="shared" si="2"/>
        <v>3326.4</v>
      </c>
      <c r="H11" s="27">
        <f t="shared" si="3"/>
        <v>7904.4</v>
      </c>
      <c r="I11" s="50">
        <f t="shared" si="4"/>
        <v>9866.4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v>1108.8</v>
      </c>
    </row>
    <row r="12" ht="27" customHeight="1" spans="1:16">
      <c r="A12" s="21">
        <v>9</v>
      </c>
      <c r="B12" s="67"/>
      <c r="C12" s="29" t="s">
        <v>41</v>
      </c>
      <c r="D12" s="22">
        <v>4</v>
      </c>
      <c r="E12" s="25">
        <f t="shared" si="0"/>
        <v>2616</v>
      </c>
      <c r="F12" s="26">
        <f t="shared" si="1"/>
        <v>6104</v>
      </c>
      <c r="G12" s="27">
        <f t="shared" si="2"/>
        <v>4435.2</v>
      </c>
      <c r="H12" s="27">
        <f t="shared" si="3"/>
        <v>10539.2</v>
      </c>
      <c r="I12" s="50">
        <f t="shared" si="4"/>
        <v>13155.2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v>1108.8</v>
      </c>
    </row>
    <row r="13" ht="27" customHeight="1" spans="1:16">
      <c r="A13" s="21">
        <v>10</v>
      </c>
      <c r="B13" s="67"/>
      <c r="C13" s="29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2217.6</v>
      </c>
      <c r="H13" s="27">
        <f t="shared" si="3"/>
        <v>5269.6</v>
      </c>
      <c r="I13" s="50">
        <f t="shared" si="4"/>
        <v>6577.6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v>1108.8</v>
      </c>
    </row>
    <row r="14" ht="27" customHeight="1" spans="1:16">
      <c r="A14" s="21">
        <v>11</v>
      </c>
      <c r="B14" s="67"/>
      <c r="C14" s="85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6652.8</v>
      </c>
      <c r="H14" s="27">
        <f t="shared" si="3"/>
        <v>15808.8</v>
      </c>
      <c r="I14" s="50">
        <f t="shared" si="4"/>
        <v>19732.8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v>1108.8</v>
      </c>
    </row>
    <row r="15" ht="27" customHeight="1" spans="1:16">
      <c r="A15" s="21">
        <v>12</v>
      </c>
      <c r="B15" s="67"/>
      <c r="C15" s="29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2217.6</v>
      </c>
      <c r="H15" s="27">
        <f t="shared" si="3"/>
        <v>5269.6</v>
      </c>
      <c r="I15" s="50">
        <f t="shared" si="4"/>
        <v>6577.6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v>1108.8</v>
      </c>
    </row>
    <row r="16" ht="27" customHeight="1" spans="1:16">
      <c r="A16" s="21">
        <v>13</v>
      </c>
      <c r="B16" s="67"/>
      <c r="C16" s="29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3326.4</v>
      </c>
      <c r="H16" s="27">
        <f t="shared" si="3"/>
        <v>7904.4</v>
      </c>
      <c r="I16" s="50">
        <f t="shared" si="4"/>
        <v>9866.4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v>1108.8</v>
      </c>
    </row>
    <row r="17" ht="27" customHeight="1" spans="1:16">
      <c r="A17" s="21">
        <v>14</v>
      </c>
      <c r="B17" s="67"/>
      <c r="C17" s="29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12196.8</v>
      </c>
      <c r="H17" s="27">
        <f t="shared" si="3"/>
        <v>28982.8</v>
      </c>
      <c r="I17" s="50">
        <f t="shared" si="4"/>
        <v>36176.8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v>1108.8</v>
      </c>
    </row>
    <row r="18" ht="27" customHeight="1" spans="1:16">
      <c r="A18" s="21">
        <v>15</v>
      </c>
      <c r="B18" s="67"/>
      <c r="C18" s="29" t="s">
        <v>60</v>
      </c>
      <c r="D18" s="22">
        <v>4</v>
      </c>
      <c r="E18" s="25">
        <f t="shared" si="0"/>
        <v>2616</v>
      </c>
      <c r="F18" s="26">
        <f t="shared" si="1"/>
        <v>6104</v>
      </c>
      <c r="G18" s="27">
        <f t="shared" si="2"/>
        <v>4435.2</v>
      </c>
      <c r="H18" s="27">
        <f t="shared" si="3"/>
        <v>10539.2</v>
      </c>
      <c r="I18" s="50">
        <f t="shared" si="4"/>
        <v>13155.2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v>1108.8</v>
      </c>
    </row>
    <row r="19" ht="27" customHeight="1" spans="1:16">
      <c r="A19" s="21">
        <v>16</v>
      </c>
      <c r="B19" s="67"/>
      <c r="C19" s="29" t="s">
        <v>61</v>
      </c>
      <c r="D19" s="22">
        <v>4</v>
      </c>
      <c r="E19" s="25">
        <f t="shared" si="0"/>
        <v>2616</v>
      </c>
      <c r="F19" s="26">
        <f t="shared" si="1"/>
        <v>6104</v>
      </c>
      <c r="G19" s="27">
        <f t="shared" si="2"/>
        <v>4435.2</v>
      </c>
      <c r="H19" s="27">
        <f t="shared" si="3"/>
        <v>10539.2</v>
      </c>
      <c r="I19" s="50">
        <f t="shared" si="4"/>
        <v>13155.2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v>1108.8</v>
      </c>
    </row>
    <row r="20" ht="27" customHeight="1" spans="1:16">
      <c r="A20" s="21">
        <v>17</v>
      </c>
      <c r="B20" s="67"/>
      <c r="C20" s="29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1108.8</v>
      </c>
      <c r="H20" s="27">
        <f t="shared" si="3"/>
        <v>2634.8</v>
      </c>
      <c r="I20" s="50">
        <f t="shared" si="4"/>
        <v>3288.8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v>1108.8</v>
      </c>
    </row>
    <row r="21" ht="27" customHeight="1" spans="1:16">
      <c r="A21" s="21">
        <v>18</v>
      </c>
      <c r="B21" s="67"/>
      <c r="C21" s="29" t="s">
        <v>67</v>
      </c>
      <c r="D21" s="22">
        <v>3</v>
      </c>
      <c r="E21" s="25">
        <f t="shared" si="0"/>
        <v>1962</v>
      </c>
      <c r="F21" s="26">
        <f t="shared" si="1"/>
        <v>4578</v>
      </c>
      <c r="G21" s="27">
        <f t="shared" si="2"/>
        <v>3326.4</v>
      </c>
      <c r="H21" s="27">
        <f t="shared" si="3"/>
        <v>7904.4</v>
      </c>
      <c r="I21" s="50">
        <f t="shared" si="4"/>
        <v>9866.4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v>1108.8</v>
      </c>
    </row>
    <row r="22" ht="27" customHeight="1" spans="1:16">
      <c r="A22" s="21">
        <v>19</v>
      </c>
      <c r="B22" s="67"/>
      <c r="C22" s="29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1108.8</v>
      </c>
      <c r="H22" s="27">
        <f t="shared" si="3"/>
        <v>2634.8</v>
      </c>
      <c r="I22" s="50">
        <f t="shared" si="4"/>
        <v>3288.8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v>1108.8</v>
      </c>
    </row>
    <row r="23" ht="27" customHeight="1" spans="1:16">
      <c r="A23" s="21">
        <v>20</v>
      </c>
      <c r="B23" s="67"/>
      <c r="C23" s="29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4435.2</v>
      </c>
      <c r="H23" s="27">
        <f t="shared" si="3"/>
        <v>10539.2</v>
      </c>
      <c r="I23" s="50">
        <f t="shared" si="4"/>
        <v>13155.2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v>1108.8</v>
      </c>
    </row>
    <row r="24" ht="27" customHeight="1" spans="1:16">
      <c r="A24" s="21">
        <v>21</v>
      </c>
      <c r="B24" s="67"/>
      <c r="C24" s="29" t="s">
        <v>83</v>
      </c>
      <c r="D24" s="22">
        <v>4</v>
      </c>
      <c r="E24" s="25">
        <f t="shared" si="0"/>
        <v>2616</v>
      </c>
      <c r="F24" s="26">
        <f t="shared" si="1"/>
        <v>6104</v>
      </c>
      <c r="G24" s="27">
        <f t="shared" si="2"/>
        <v>4435.2</v>
      </c>
      <c r="H24" s="27">
        <f t="shared" si="3"/>
        <v>10539.2</v>
      </c>
      <c r="I24" s="50">
        <f t="shared" si="4"/>
        <v>13155.2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v>1108.8</v>
      </c>
    </row>
    <row r="25" ht="27" customHeight="1" spans="1:16">
      <c r="A25" s="21">
        <v>22</v>
      </c>
      <c r="B25" s="67"/>
      <c r="C25" s="29" t="s">
        <v>95</v>
      </c>
      <c r="D25" s="22">
        <v>1</v>
      </c>
      <c r="E25" s="25">
        <f t="shared" si="0"/>
        <v>654</v>
      </c>
      <c r="F25" s="26">
        <f t="shared" si="1"/>
        <v>1526</v>
      </c>
      <c r="G25" s="27">
        <f t="shared" si="2"/>
        <v>1108.8</v>
      </c>
      <c r="H25" s="27">
        <f t="shared" si="3"/>
        <v>2634.8</v>
      </c>
      <c r="I25" s="50">
        <f t="shared" si="4"/>
        <v>3288.8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v>1108.8</v>
      </c>
    </row>
    <row r="26" ht="27" customHeight="1" spans="1:16">
      <c r="A26" s="21">
        <v>23</v>
      </c>
      <c r="B26" s="67"/>
      <c r="C26" s="29" t="s">
        <v>103</v>
      </c>
      <c r="D26" s="22">
        <v>1</v>
      </c>
      <c r="E26" s="25">
        <f t="shared" si="0"/>
        <v>654</v>
      </c>
      <c r="F26" s="26">
        <f t="shared" si="1"/>
        <v>1526</v>
      </c>
      <c r="G26" s="27">
        <f t="shared" si="2"/>
        <v>1108.8</v>
      </c>
      <c r="H26" s="27">
        <f t="shared" si="3"/>
        <v>2634.8</v>
      </c>
      <c r="I26" s="50">
        <f t="shared" si="4"/>
        <v>3288.8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v>1108.8</v>
      </c>
    </row>
    <row r="27" ht="27" customHeight="1" spans="1:16">
      <c r="A27" s="21">
        <v>24</v>
      </c>
      <c r="B27" s="67"/>
      <c r="C27" s="29" t="s">
        <v>108</v>
      </c>
      <c r="D27" s="22">
        <v>1</v>
      </c>
      <c r="E27" s="25">
        <f t="shared" si="0"/>
        <v>654</v>
      </c>
      <c r="F27" s="26">
        <f t="shared" si="1"/>
        <v>1526</v>
      </c>
      <c r="G27" s="27">
        <f>D27*P27</f>
        <v>1108.8</v>
      </c>
      <c r="H27" s="27">
        <f t="shared" si="3"/>
        <v>2634.8</v>
      </c>
      <c r="I27" s="50">
        <f t="shared" si="4"/>
        <v>3288.8</v>
      </c>
      <c r="J27" s="21"/>
      <c r="K27" s="77"/>
      <c r="L27" s="55"/>
      <c r="M27" s="55"/>
      <c r="N27" s="53">
        <f>2180*30%</f>
        <v>654</v>
      </c>
      <c r="O27" s="53">
        <f>2180*70%</f>
        <v>1526</v>
      </c>
      <c r="P27" s="53">
        <v>1108.8</v>
      </c>
    </row>
    <row r="28" ht="27" customHeight="1" spans="1:16">
      <c r="A28" s="21">
        <v>25</v>
      </c>
      <c r="B28" s="67"/>
      <c r="C28" s="29" t="s">
        <v>109</v>
      </c>
      <c r="D28" s="22">
        <v>1</v>
      </c>
      <c r="E28" s="25">
        <f t="shared" si="0"/>
        <v>654</v>
      </c>
      <c r="F28" s="26">
        <f t="shared" si="1"/>
        <v>1526</v>
      </c>
      <c r="G28" s="27">
        <f>D28*P28</f>
        <v>1108.8</v>
      </c>
      <c r="H28" s="27">
        <f t="shared" si="3"/>
        <v>2634.8</v>
      </c>
      <c r="I28" s="50">
        <f t="shared" si="4"/>
        <v>3288.8</v>
      </c>
      <c r="J28" s="21"/>
      <c r="K28" s="77"/>
      <c r="L28" s="55"/>
      <c r="M28" s="55"/>
      <c r="N28" s="53">
        <f>2180*30%</f>
        <v>654</v>
      </c>
      <c r="O28" s="53">
        <f>2180*70%</f>
        <v>1526</v>
      </c>
      <c r="P28" s="53">
        <v>1108.8</v>
      </c>
    </row>
    <row r="29" ht="27" customHeight="1" spans="1:16">
      <c r="A29" s="21">
        <v>26</v>
      </c>
      <c r="B29" s="67"/>
      <c r="C29" s="29" t="s">
        <v>43</v>
      </c>
      <c r="D29" s="22">
        <v>1</v>
      </c>
      <c r="E29" s="25">
        <f>D29*N29</f>
        <v>654</v>
      </c>
      <c r="F29" s="26">
        <f>D29*O29</f>
        <v>1526</v>
      </c>
      <c r="G29" s="27">
        <f>D29*P29</f>
        <v>1108.8</v>
      </c>
      <c r="H29" s="27">
        <f>F29+G29</f>
        <v>2634.8</v>
      </c>
      <c r="I29" s="50">
        <f>H29+E29</f>
        <v>3288.8</v>
      </c>
      <c r="J29" s="21"/>
      <c r="K29" s="77"/>
      <c r="L29" s="55"/>
      <c r="M29" s="55"/>
      <c r="N29" s="53">
        <f>2180*30%</f>
        <v>654</v>
      </c>
      <c r="O29" s="53">
        <f>2180*70%</f>
        <v>1526</v>
      </c>
      <c r="P29" s="53">
        <v>1108.8</v>
      </c>
    </row>
    <row r="30" ht="27" customHeight="1" spans="1:16">
      <c r="A30" s="21">
        <v>27</v>
      </c>
      <c r="B30" s="70"/>
      <c r="C30" s="29" t="s">
        <v>96</v>
      </c>
      <c r="D30" s="22">
        <v>1</v>
      </c>
      <c r="E30" s="25">
        <f t="shared" si="0"/>
        <v>654</v>
      </c>
      <c r="F30" s="26">
        <f t="shared" si="1"/>
        <v>1526</v>
      </c>
      <c r="G30" s="27">
        <f t="shared" si="2"/>
        <v>1108.8</v>
      </c>
      <c r="H30" s="27">
        <f t="shared" si="3"/>
        <v>2634.8</v>
      </c>
      <c r="I30" s="50">
        <f t="shared" si="4"/>
        <v>3288.8</v>
      </c>
      <c r="J30" s="21"/>
      <c r="K30" s="77"/>
      <c r="L30" s="55"/>
      <c r="M30" s="55"/>
      <c r="N30" s="53">
        <f>ROUND(2180*30%,2)</f>
        <v>654</v>
      </c>
      <c r="O30" s="53">
        <f t="shared" si="6"/>
        <v>1526</v>
      </c>
      <c r="P30" s="53">
        <v>1108.8</v>
      </c>
    </row>
    <row r="31" ht="27" customHeight="1" spans="1:16">
      <c r="A31" s="21">
        <v>28</v>
      </c>
      <c r="B31" s="32" t="s">
        <v>44</v>
      </c>
      <c r="C31" s="29"/>
      <c r="D31" s="22">
        <f t="shared" ref="D31:I31" si="7">SUM(D4:D30)</f>
        <v>79</v>
      </c>
      <c r="E31" s="25">
        <f t="shared" si="7"/>
        <v>51666</v>
      </c>
      <c r="F31" s="26">
        <f t="shared" si="7"/>
        <v>120554</v>
      </c>
      <c r="G31" s="27">
        <f t="shared" si="7"/>
        <v>87595.2</v>
      </c>
      <c r="H31" s="27">
        <f t="shared" si="7"/>
        <v>208149.2</v>
      </c>
      <c r="I31" s="50">
        <f t="shared" si="7"/>
        <v>259815.2</v>
      </c>
      <c r="J31" s="21"/>
      <c r="K31" s="77"/>
      <c r="L31" s="55"/>
      <c r="M31" s="55"/>
      <c r="N31" s="53"/>
      <c r="O31" s="53"/>
      <c r="P31" s="53"/>
    </row>
    <row r="32" ht="27" customHeight="1" spans="1:16">
      <c r="A32" s="21">
        <v>29</v>
      </c>
      <c r="B32" s="22" t="s">
        <v>70</v>
      </c>
      <c r="C32" s="29" t="s">
        <v>33</v>
      </c>
      <c r="D32" s="22">
        <v>2</v>
      </c>
      <c r="E32" s="25">
        <f>ROUND(D32*N32,2)</f>
        <v>1308</v>
      </c>
      <c r="F32" s="26">
        <f>ROUND(D32*O32,2)</f>
        <v>3052</v>
      </c>
      <c r="G32" s="27">
        <f t="shared" si="2"/>
        <v>2235.2</v>
      </c>
      <c r="H32" s="27">
        <f t="shared" ref="H32:H43" si="8">ROUND(F32+G32,2)</f>
        <v>5287.2</v>
      </c>
      <c r="I32" s="50">
        <f t="shared" ref="I32:I43" si="9">ROUND(H32+E32,2)</f>
        <v>6595.2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v>1117.6</v>
      </c>
    </row>
    <row r="33" ht="27" customHeight="1" spans="1:16">
      <c r="A33" s="21">
        <v>30</v>
      </c>
      <c r="B33" s="22"/>
      <c r="C33" s="29" t="s">
        <v>69</v>
      </c>
      <c r="D33" s="22">
        <v>1</v>
      </c>
      <c r="E33" s="25">
        <f t="shared" ref="E33:E43" si="10">ROUND(D33*N33,2)</f>
        <v>654</v>
      </c>
      <c r="F33" s="26">
        <f t="shared" ref="F33:F43" si="11">ROUND(D33*O33,2)</f>
        <v>1526</v>
      </c>
      <c r="G33" s="27">
        <f t="shared" si="2"/>
        <v>1117.6</v>
      </c>
      <c r="H33" s="27">
        <f t="shared" si="8"/>
        <v>2643.6</v>
      </c>
      <c r="I33" s="50">
        <f t="shared" si="9"/>
        <v>3297.6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v>1117.6</v>
      </c>
    </row>
    <row r="34" ht="27" customHeight="1" spans="1:16">
      <c r="A34" s="21">
        <v>31</v>
      </c>
      <c r="B34" s="22"/>
      <c r="C34" s="29" t="s">
        <v>75</v>
      </c>
      <c r="D34" s="22">
        <v>4</v>
      </c>
      <c r="E34" s="25">
        <f t="shared" si="10"/>
        <v>2616</v>
      </c>
      <c r="F34" s="26">
        <f t="shared" si="11"/>
        <v>6104</v>
      </c>
      <c r="G34" s="27">
        <f t="shared" si="2"/>
        <v>4470.4</v>
      </c>
      <c r="H34" s="27">
        <f t="shared" si="8"/>
        <v>10574.4</v>
      </c>
      <c r="I34" s="50">
        <f t="shared" si="9"/>
        <v>13190.4</v>
      </c>
      <c r="J34" s="21"/>
      <c r="K34" s="77"/>
      <c r="L34" s="55"/>
      <c r="M34" s="55"/>
      <c r="N34" s="53">
        <f t="shared" si="5"/>
        <v>654</v>
      </c>
      <c r="O34" s="53">
        <f t="shared" si="6"/>
        <v>1526</v>
      </c>
      <c r="P34" s="53">
        <v>1117.6</v>
      </c>
    </row>
    <row r="35" ht="27" customHeight="1" spans="1:16">
      <c r="A35" s="21">
        <v>32</v>
      </c>
      <c r="B35" s="22"/>
      <c r="C35" s="29" t="s">
        <v>76</v>
      </c>
      <c r="D35" s="22">
        <v>2</v>
      </c>
      <c r="E35" s="25">
        <f t="shared" si="10"/>
        <v>1308</v>
      </c>
      <c r="F35" s="26">
        <f t="shared" si="11"/>
        <v>3052</v>
      </c>
      <c r="G35" s="27">
        <f t="shared" si="2"/>
        <v>2235.2</v>
      </c>
      <c r="H35" s="27">
        <f t="shared" si="8"/>
        <v>5287.2</v>
      </c>
      <c r="I35" s="50">
        <f t="shared" si="9"/>
        <v>6595.2</v>
      </c>
      <c r="J35" s="21"/>
      <c r="K35" s="77"/>
      <c r="L35" s="55"/>
      <c r="M35" s="55"/>
      <c r="N35" s="53">
        <f t="shared" si="5"/>
        <v>654</v>
      </c>
      <c r="O35" s="53">
        <f t="shared" si="6"/>
        <v>1526</v>
      </c>
      <c r="P35" s="53">
        <v>1117.6</v>
      </c>
    </row>
    <row r="36" ht="27" customHeight="1" spans="1:16">
      <c r="A36" s="21">
        <v>33</v>
      </c>
      <c r="B36" s="22"/>
      <c r="C36" s="29" t="s">
        <v>77</v>
      </c>
      <c r="D36" s="22">
        <v>3</v>
      </c>
      <c r="E36" s="25">
        <f t="shared" si="10"/>
        <v>1962</v>
      </c>
      <c r="F36" s="26">
        <f t="shared" si="11"/>
        <v>4578</v>
      </c>
      <c r="G36" s="27">
        <f t="shared" si="2"/>
        <v>3352.8</v>
      </c>
      <c r="H36" s="27">
        <f t="shared" si="8"/>
        <v>7930.8</v>
      </c>
      <c r="I36" s="50">
        <f t="shared" si="9"/>
        <v>9892.8</v>
      </c>
      <c r="J36" s="21"/>
      <c r="K36" s="77"/>
      <c r="L36" s="55"/>
      <c r="M36" s="55"/>
      <c r="N36" s="53">
        <f t="shared" si="5"/>
        <v>654</v>
      </c>
      <c r="O36" s="53">
        <f t="shared" si="6"/>
        <v>1526</v>
      </c>
      <c r="P36" s="53">
        <v>1117.6</v>
      </c>
    </row>
    <row r="37" ht="27" customHeight="1" spans="1:16">
      <c r="A37" s="21">
        <v>34</v>
      </c>
      <c r="B37" s="22"/>
      <c r="C37" s="29" t="s">
        <v>60</v>
      </c>
      <c r="D37" s="22">
        <v>2</v>
      </c>
      <c r="E37" s="25">
        <f t="shared" si="10"/>
        <v>1308</v>
      </c>
      <c r="F37" s="26">
        <f t="shared" si="11"/>
        <v>3052</v>
      </c>
      <c r="G37" s="27">
        <f t="shared" si="2"/>
        <v>2235.2</v>
      </c>
      <c r="H37" s="27">
        <f t="shared" si="8"/>
        <v>5287.2</v>
      </c>
      <c r="I37" s="50">
        <f t="shared" si="9"/>
        <v>6595.2</v>
      </c>
      <c r="J37" s="21"/>
      <c r="K37" s="77"/>
      <c r="L37" s="55"/>
      <c r="M37" s="55"/>
      <c r="N37" s="53">
        <f t="shared" si="5"/>
        <v>654</v>
      </c>
      <c r="O37" s="53">
        <f t="shared" si="6"/>
        <v>1526</v>
      </c>
      <c r="P37" s="53">
        <v>1117.6</v>
      </c>
    </row>
    <row r="38" ht="27" customHeight="1" spans="1:16">
      <c r="A38" s="21">
        <v>35</v>
      </c>
      <c r="B38" s="22"/>
      <c r="C38" s="29" t="s">
        <v>67</v>
      </c>
      <c r="D38" s="22">
        <v>1</v>
      </c>
      <c r="E38" s="25">
        <f t="shared" si="10"/>
        <v>654</v>
      </c>
      <c r="F38" s="26">
        <f t="shared" si="11"/>
        <v>1526</v>
      </c>
      <c r="G38" s="27">
        <f t="shared" si="2"/>
        <v>1117.6</v>
      </c>
      <c r="H38" s="27">
        <f t="shared" si="8"/>
        <v>2643.6</v>
      </c>
      <c r="I38" s="50">
        <f t="shared" si="9"/>
        <v>3297.6</v>
      </c>
      <c r="J38" s="21"/>
      <c r="K38" s="77"/>
      <c r="L38" s="55"/>
      <c r="M38" s="55"/>
      <c r="N38" s="53">
        <f t="shared" si="5"/>
        <v>654</v>
      </c>
      <c r="O38" s="53">
        <f t="shared" si="6"/>
        <v>1526</v>
      </c>
      <c r="P38" s="53">
        <v>1117.6</v>
      </c>
    </row>
    <row r="39" ht="27" customHeight="1" spans="1:16">
      <c r="A39" s="21">
        <v>36</v>
      </c>
      <c r="B39" s="22"/>
      <c r="C39" s="29" t="s">
        <v>34</v>
      </c>
      <c r="D39" s="22">
        <v>4</v>
      </c>
      <c r="E39" s="25">
        <f t="shared" si="10"/>
        <v>2616</v>
      </c>
      <c r="F39" s="26">
        <f t="shared" si="11"/>
        <v>6104</v>
      </c>
      <c r="G39" s="27">
        <f t="shared" si="2"/>
        <v>4470.4</v>
      </c>
      <c r="H39" s="27">
        <f t="shared" si="8"/>
        <v>10574.4</v>
      </c>
      <c r="I39" s="50">
        <f t="shared" si="9"/>
        <v>13190.4</v>
      </c>
      <c r="J39" s="21"/>
      <c r="K39" s="77"/>
      <c r="L39" s="55"/>
      <c r="M39" s="55"/>
      <c r="N39" s="53">
        <f t="shared" si="5"/>
        <v>654</v>
      </c>
      <c r="O39" s="53">
        <f t="shared" si="6"/>
        <v>1526</v>
      </c>
      <c r="P39" s="53">
        <v>1117.6</v>
      </c>
    </row>
    <row r="40" ht="27" customHeight="1" spans="1:16">
      <c r="A40" s="21">
        <v>37</v>
      </c>
      <c r="B40" s="22"/>
      <c r="C40" s="29" t="s">
        <v>78</v>
      </c>
      <c r="D40" s="22">
        <v>9</v>
      </c>
      <c r="E40" s="25">
        <f t="shared" si="10"/>
        <v>5886</v>
      </c>
      <c r="F40" s="26">
        <f t="shared" si="11"/>
        <v>13734</v>
      </c>
      <c r="G40" s="27">
        <f t="shared" si="2"/>
        <v>10058.4</v>
      </c>
      <c r="H40" s="27">
        <f t="shared" si="8"/>
        <v>23792.4</v>
      </c>
      <c r="I40" s="50">
        <f t="shared" si="9"/>
        <v>29678.4</v>
      </c>
      <c r="J40" s="21"/>
      <c r="K40" s="77"/>
      <c r="L40" s="55"/>
      <c r="M40" s="55"/>
      <c r="N40" s="53">
        <f t="shared" si="5"/>
        <v>654</v>
      </c>
      <c r="O40" s="53">
        <f t="shared" si="6"/>
        <v>1526</v>
      </c>
      <c r="P40" s="53">
        <v>1117.6</v>
      </c>
    </row>
    <row r="41" ht="27" customHeight="1" spans="1:16">
      <c r="A41" s="21">
        <v>38</v>
      </c>
      <c r="B41" s="22"/>
      <c r="C41" s="29" t="s">
        <v>84</v>
      </c>
      <c r="D41" s="22">
        <v>2</v>
      </c>
      <c r="E41" s="25">
        <f t="shared" si="10"/>
        <v>1308</v>
      </c>
      <c r="F41" s="26">
        <f t="shared" si="11"/>
        <v>3052</v>
      </c>
      <c r="G41" s="27">
        <f t="shared" si="2"/>
        <v>2235.2</v>
      </c>
      <c r="H41" s="27">
        <f t="shared" si="8"/>
        <v>5287.2</v>
      </c>
      <c r="I41" s="50">
        <f t="shared" si="9"/>
        <v>6595.2</v>
      </c>
      <c r="J41" s="21"/>
      <c r="K41" s="78"/>
      <c r="L41" s="57"/>
      <c r="M41" s="57"/>
      <c r="N41" s="53">
        <f t="shared" si="5"/>
        <v>654</v>
      </c>
      <c r="O41" s="53">
        <f t="shared" si="6"/>
        <v>1526</v>
      </c>
      <c r="P41" s="53">
        <v>1117.6</v>
      </c>
    </row>
    <row r="42" ht="27" customHeight="1" spans="1:16">
      <c r="A42" s="21">
        <v>39</v>
      </c>
      <c r="B42" s="22"/>
      <c r="C42" s="29" t="s">
        <v>43</v>
      </c>
      <c r="D42" s="22">
        <v>1</v>
      </c>
      <c r="E42" s="25">
        <f>D42*N42</f>
        <v>654</v>
      </c>
      <c r="F42" s="26">
        <f t="shared" si="11"/>
        <v>1526</v>
      </c>
      <c r="G42" s="27">
        <f>D42*P42</f>
        <v>1117.6</v>
      </c>
      <c r="H42" s="27">
        <f t="shared" si="8"/>
        <v>2643.6</v>
      </c>
      <c r="I42" s="50">
        <f t="shared" si="9"/>
        <v>3297.6</v>
      </c>
      <c r="J42" s="21"/>
      <c r="K42" s="78"/>
      <c r="L42" s="57"/>
      <c r="M42" s="57"/>
      <c r="N42" s="53">
        <f>2180*30%</f>
        <v>654</v>
      </c>
      <c r="O42" s="53">
        <f>2180*70%</f>
        <v>1526</v>
      </c>
      <c r="P42" s="53">
        <v>1117.6</v>
      </c>
    </row>
    <row r="43" ht="27" customHeight="1" spans="1:16">
      <c r="A43" s="21">
        <v>40</v>
      </c>
      <c r="B43" s="22"/>
      <c r="C43" s="29" t="s">
        <v>85</v>
      </c>
      <c r="D43" s="22">
        <v>2</v>
      </c>
      <c r="E43" s="25">
        <f t="shared" si="10"/>
        <v>1308</v>
      </c>
      <c r="F43" s="26">
        <f t="shared" si="11"/>
        <v>3052</v>
      </c>
      <c r="G43" s="27">
        <f t="shared" si="2"/>
        <v>2235.2</v>
      </c>
      <c r="H43" s="27">
        <f t="shared" si="8"/>
        <v>5287.2</v>
      </c>
      <c r="I43" s="50">
        <f t="shared" si="9"/>
        <v>6595.2</v>
      </c>
      <c r="J43" s="21"/>
      <c r="K43" s="77"/>
      <c r="L43" s="55"/>
      <c r="M43" s="55"/>
      <c r="N43" s="53">
        <f t="shared" si="5"/>
        <v>654</v>
      </c>
      <c r="O43" s="53">
        <f t="shared" si="6"/>
        <v>1526</v>
      </c>
      <c r="P43" s="53">
        <v>1117.6</v>
      </c>
    </row>
    <row r="44" ht="27" customHeight="1" spans="1:16">
      <c r="A44" s="21">
        <v>41</v>
      </c>
      <c r="B44" s="32" t="s">
        <v>44</v>
      </c>
      <c r="C44" s="29"/>
      <c r="D44" s="22">
        <f t="shared" ref="D44:I44" si="12">SUM(D32:D43)</f>
        <v>33</v>
      </c>
      <c r="E44" s="25">
        <f t="shared" si="12"/>
        <v>21582</v>
      </c>
      <c r="F44" s="26">
        <f t="shared" si="12"/>
        <v>50358</v>
      </c>
      <c r="G44" s="27">
        <f t="shared" si="12"/>
        <v>36880.8</v>
      </c>
      <c r="H44" s="27">
        <f t="shared" si="12"/>
        <v>87238.8</v>
      </c>
      <c r="I44" s="50">
        <f t="shared" si="12"/>
        <v>108820.8</v>
      </c>
      <c r="J44" s="21"/>
      <c r="K44" s="79"/>
      <c r="L44" s="58"/>
      <c r="M44" s="55"/>
      <c r="N44" s="53"/>
      <c r="O44" s="53"/>
      <c r="P44" s="53"/>
    </row>
    <row r="45" ht="44.25" customHeight="1" spans="1:16">
      <c r="A45" s="21">
        <v>42</v>
      </c>
      <c r="B45" s="33" t="s">
        <v>90</v>
      </c>
      <c r="C45" s="33" t="s">
        <v>12</v>
      </c>
      <c r="D45" s="22">
        <v>1</v>
      </c>
      <c r="E45" s="25">
        <f>ROUND(D45*N45,2)</f>
        <v>654</v>
      </c>
      <c r="F45" s="26">
        <f>ROUND(D45*O45,2)</f>
        <v>1526</v>
      </c>
      <c r="G45" s="27">
        <f t="shared" si="2"/>
        <v>1115.4</v>
      </c>
      <c r="H45" s="27">
        <f t="shared" si="3"/>
        <v>2641.4</v>
      </c>
      <c r="I45" s="50">
        <f t="shared" si="4"/>
        <v>3295.4</v>
      </c>
      <c r="J45" s="21"/>
      <c r="K45" s="77"/>
      <c r="L45" s="57"/>
      <c r="M45" s="57">
        <f>G47-G6</f>
        <v>125600.2</v>
      </c>
      <c r="N45" s="53">
        <f t="shared" si="5"/>
        <v>654</v>
      </c>
      <c r="O45" s="53">
        <f t="shared" si="6"/>
        <v>1526</v>
      </c>
      <c r="P45" s="53">
        <v>1115.4</v>
      </c>
    </row>
    <row r="46" ht="44.25" customHeight="1" spans="1:16">
      <c r="A46" s="21">
        <v>43</v>
      </c>
      <c r="B46" s="33" t="s">
        <v>104</v>
      </c>
      <c r="C46" s="33" t="s">
        <v>105</v>
      </c>
      <c r="D46" s="22">
        <v>1</v>
      </c>
      <c r="E46" s="25">
        <f>ROUND(D46*N46,2)</f>
        <v>654</v>
      </c>
      <c r="F46" s="26">
        <f>ROUND(D46*O46,2)</f>
        <v>1526</v>
      </c>
      <c r="G46" s="27">
        <f t="shared" si="2"/>
        <v>1117.6</v>
      </c>
      <c r="H46" s="27">
        <f t="shared" si="3"/>
        <v>2643.6</v>
      </c>
      <c r="I46" s="50">
        <f t="shared" si="4"/>
        <v>3297.6</v>
      </c>
      <c r="J46" s="21"/>
      <c r="K46" s="77"/>
      <c r="L46" s="57"/>
      <c r="M46" s="57"/>
      <c r="N46" s="53">
        <f t="shared" si="5"/>
        <v>654</v>
      </c>
      <c r="O46" s="53">
        <f t="shared" si="6"/>
        <v>1526</v>
      </c>
      <c r="P46" s="53">
        <v>1117.6</v>
      </c>
    </row>
    <row r="47" ht="30" customHeight="1" spans="1:19">
      <c r="A47" s="71" t="s">
        <v>15</v>
      </c>
      <c r="B47" s="72"/>
      <c r="C47" s="73"/>
      <c r="D47" s="21">
        <f>D45+D44+D31+D46</f>
        <v>114</v>
      </c>
      <c r="E47" s="25">
        <f>E45+E44+E31+E46</f>
        <v>74556</v>
      </c>
      <c r="F47" s="26">
        <f>F45+F31+F44+F46</f>
        <v>173964</v>
      </c>
      <c r="G47" s="27">
        <f>G45+G44+G31+G46</f>
        <v>126709</v>
      </c>
      <c r="H47" s="50">
        <f>H45+H31+H44+H46</f>
        <v>300673</v>
      </c>
      <c r="I47" s="50">
        <f>I45+I44+I31+I46</f>
        <v>375229</v>
      </c>
      <c r="J47" s="31"/>
      <c r="K47" s="53"/>
      <c r="L47" s="62">
        <f>I47</f>
        <v>375229</v>
      </c>
      <c r="M47" s="80">
        <v>375229</v>
      </c>
      <c r="N47" s="53"/>
      <c r="O47" s="53"/>
      <c r="P47" s="53"/>
      <c r="R47" s="4"/>
      <c r="S47" s="65"/>
    </row>
    <row r="48" ht="80.1" customHeight="1" spans="1:16">
      <c r="A48" s="74" t="s">
        <v>110</v>
      </c>
      <c r="B48" s="75"/>
      <c r="C48" s="75"/>
      <c r="D48" s="75"/>
      <c r="E48" s="75"/>
      <c r="F48" s="75"/>
      <c r="G48" s="75"/>
      <c r="H48" s="75"/>
      <c r="I48" s="75"/>
      <c r="J48" s="81"/>
      <c r="K48" s="53"/>
      <c r="L48" s="80"/>
      <c r="M48" s="80"/>
      <c r="N48" s="53"/>
      <c r="O48" s="53"/>
      <c r="P48" s="53"/>
    </row>
    <row r="49" ht="80.1" customHeight="1" spans="1:16">
      <c r="A49" s="74" t="s">
        <v>46</v>
      </c>
      <c r="B49" s="76"/>
      <c r="C49" s="76"/>
      <c r="D49" s="76"/>
      <c r="E49" s="76"/>
      <c r="F49" s="76"/>
      <c r="G49" s="76"/>
      <c r="H49" s="76"/>
      <c r="I49" s="76"/>
      <c r="J49" s="82"/>
      <c r="K49" s="64"/>
      <c r="L49" s="63"/>
      <c r="M49" s="63"/>
      <c r="N49" s="83"/>
      <c r="O49" s="64"/>
      <c r="P49" s="64"/>
    </row>
    <row r="50" ht="80.1" customHeight="1" spans="1:16">
      <c r="A50" s="74" t="s">
        <v>47</v>
      </c>
      <c r="B50" s="75"/>
      <c r="C50" s="75"/>
      <c r="D50" s="75"/>
      <c r="E50" s="75"/>
      <c r="F50" s="75"/>
      <c r="G50" s="75"/>
      <c r="H50" s="75"/>
      <c r="I50" s="75"/>
      <c r="J50" s="81"/>
      <c r="K50" s="64"/>
      <c r="L50" s="63"/>
      <c r="M50" s="63"/>
      <c r="N50" s="83"/>
      <c r="O50" s="64"/>
      <c r="P50" s="64"/>
    </row>
    <row r="51" ht="80.1" customHeight="1" spans="1:16">
      <c r="A51" s="74" t="s">
        <v>48</v>
      </c>
      <c r="B51" s="75"/>
      <c r="C51" s="75"/>
      <c r="D51" s="75"/>
      <c r="E51" s="75"/>
      <c r="F51" s="75"/>
      <c r="G51" s="75"/>
      <c r="H51" s="75"/>
      <c r="I51" s="75"/>
      <c r="J51" s="81"/>
      <c r="K51" s="64"/>
      <c r="L51" s="63"/>
      <c r="M51" s="63"/>
      <c r="N51" s="83"/>
      <c r="O51" s="64"/>
      <c r="P51" s="64"/>
    </row>
    <row r="52" ht="80.1" customHeight="1" spans="1:16">
      <c r="A52" s="74" t="s">
        <v>49</v>
      </c>
      <c r="B52" s="75"/>
      <c r="C52" s="75"/>
      <c r="D52" s="75"/>
      <c r="E52" s="75"/>
      <c r="F52" s="75"/>
      <c r="G52" s="75"/>
      <c r="H52" s="75"/>
      <c r="I52" s="75"/>
      <c r="J52" s="81"/>
      <c r="K52" s="64"/>
      <c r="L52" s="63"/>
      <c r="M52" s="63"/>
      <c r="N52" s="83"/>
      <c r="O52" s="64"/>
      <c r="P52" s="64"/>
    </row>
  </sheetData>
  <mergeCells count="19">
    <mergeCell ref="A1:J1"/>
    <mergeCell ref="E2:F2"/>
    <mergeCell ref="B31:C31"/>
    <mergeCell ref="B44:C44"/>
    <mergeCell ref="A47:C47"/>
    <mergeCell ref="A48:J48"/>
    <mergeCell ref="A49:J49"/>
    <mergeCell ref="A50:J50"/>
    <mergeCell ref="A51:J51"/>
    <mergeCell ref="A52:J52"/>
    <mergeCell ref="A2:A3"/>
    <mergeCell ref="B2:B3"/>
    <mergeCell ref="B4:B30"/>
    <mergeCell ref="B32:B43"/>
    <mergeCell ref="C2:C3"/>
    <mergeCell ref="D2:D3"/>
    <mergeCell ref="H2:H3"/>
    <mergeCell ref="I2:I3"/>
    <mergeCell ref="J2:J3"/>
  </mergeCells>
  <pageMargins left="0.511811023622047" right="0.511811023622047" top="0.551181102362205" bottom="0.15748031496063" header="0.31496062992126" footer="0.31496062992126"/>
  <pageSetup paperSize="9" scale="85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topLeftCell="A33" workbookViewId="0">
      <selection activeCell="F47" sqref="F47"/>
    </sheetView>
  </sheetViews>
  <sheetFormatPr defaultColWidth="9" defaultRowHeight="13.5"/>
  <cols>
    <col min="1" max="1" width="3.875" customWidth="1"/>
    <col min="2" max="2" width="19.25" customWidth="1"/>
    <col min="3" max="3" width="12.75" customWidth="1"/>
    <col min="4" max="4" width="5.5" customWidth="1"/>
    <col min="5" max="5" width="9.25" style="3" customWidth="1"/>
    <col min="6" max="6" width="8.75" style="4" customWidth="1"/>
    <col min="7" max="7" width="12.5" style="5" customWidth="1"/>
    <col min="8" max="8" width="12.75" style="5" customWidth="1"/>
    <col min="9" max="9" width="12.25" style="5" customWidth="1"/>
    <col min="10" max="10" width="3.5" style="5" customWidth="1"/>
    <col min="11" max="11" width="11.625" customWidth="1"/>
    <col min="12" max="12" width="29.875" style="7" customWidth="1"/>
    <col min="13" max="13" width="11.625" style="8" customWidth="1"/>
    <col min="14" max="14" width="12" style="3" customWidth="1"/>
    <col min="15" max="15" width="11.125" style="3" customWidth="1"/>
    <col min="16" max="16" width="10.125" style="3" customWidth="1"/>
    <col min="18" max="18" width="10.5" customWidth="1"/>
    <col min="19" max="19" width="11.625" customWidth="1"/>
    <col min="20" max="21" width="10.5" customWidth="1"/>
  </cols>
  <sheetData>
    <row r="1" ht="36.75" customHeight="1" spans="1:16">
      <c r="A1" s="9" t="s">
        <v>111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27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27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27" customHeight="1" spans="1:16">
      <c r="A4" s="21">
        <v>1</v>
      </c>
      <c r="B4" s="66" t="s">
        <v>32</v>
      </c>
      <c r="C4" s="23" t="s">
        <v>33</v>
      </c>
      <c r="D4" s="24">
        <v>8</v>
      </c>
      <c r="E4" s="25">
        <f t="shared" ref="E4:E30" si="0">ROUND(D4*N4,2)</f>
        <v>5232</v>
      </c>
      <c r="F4" s="26">
        <f t="shared" ref="F4:F30" si="1">ROUND(D4*O4,2)</f>
        <v>12208</v>
      </c>
      <c r="G4" s="27">
        <f t="shared" ref="G4:G46" si="2">ROUND(D4*P4,2)</f>
        <v>8870.4</v>
      </c>
      <c r="H4" s="27">
        <f>ROUND(F4+G4,2)</f>
        <v>21078.4</v>
      </c>
      <c r="I4" s="50">
        <f>ROUND(H4+E4,2)</f>
        <v>26310.4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v>1108.8</v>
      </c>
    </row>
    <row r="5" ht="27" customHeight="1" spans="1:16">
      <c r="A5" s="21">
        <v>2</v>
      </c>
      <c r="B5" s="67"/>
      <c r="C5" s="23" t="s">
        <v>34</v>
      </c>
      <c r="D5" s="24">
        <v>1</v>
      </c>
      <c r="E5" s="25">
        <f t="shared" si="0"/>
        <v>654</v>
      </c>
      <c r="F5" s="26">
        <f t="shared" si="1"/>
        <v>1526</v>
      </c>
      <c r="G5" s="27">
        <f t="shared" si="2"/>
        <v>1108.8</v>
      </c>
      <c r="H5" s="27">
        <f t="shared" ref="H5:H46" si="3">ROUND(F5+G5,2)</f>
        <v>2634.8</v>
      </c>
      <c r="I5" s="50">
        <f t="shared" ref="I5:I46" si="4">ROUND(H5+E5,2)</f>
        <v>3288.8</v>
      </c>
      <c r="J5" s="21"/>
      <c r="K5" s="77"/>
      <c r="L5" s="52"/>
      <c r="M5" s="52"/>
      <c r="N5" s="53">
        <f t="shared" ref="N5:N46" si="5">ROUND(2180*30%,2)</f>
        <v>654</v>
      </c>
      <c r="O5" s="53">
        <f t="shared" ref="O5:O46" si="6">ROUND(2180*70%,2)</f>
        <v>1526</v>
      </c>
      <c r="P5" s="53">
        <v>1108.8</v>
      </c>
    </row>
    <row r="6" ht="27" customHeight="1" spans="1:16">
      <c r="A6" s="21">
        <v>3</v>
      </c>
      <c r="B6" s="67"/>
      <c r="C6" s="68" t="s">
        <v>35</v>
      </c>
      <c r="D6" s="24">
        <v>1</v>
      </c>
      <c r="E6" s="25">
        <f t="shared" si="0"/>
        <v>654</v>
      </c>
      <c r="F6" s="26">
        <f t="shared" si="1"/>
        <v>1526</v>
      </c>
      <c r="G6" s="27">
        <f t="shared" si="2"/>
        <v>1108.8</v>
      </c>
      <c r="H6" s="27">
        <f t="shared" si="3"/>
        <v>2634.8</v>
      </c>
      <c r="I6" s="50">
        <f t="shared" si="4"/>
        <v>3288.8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v>1108.8</v>
      </c>
    </row>
    <row r="7" ht="27" customHeight="1" spans="1:16">
      <c r="A7" s="21">
        <v>4</v>
      </c>
      <c r="B7" s="67"/>
      <c r="C7" s="23" t="s">
        <v>36</v>
      </c>
      <c r="D7" s="24">
        <v>2</v>
      </c>
      <c r="E7" s="25">
        <f t="shared" si="0"/>
        <v>1308</v>
      </c>
      <c r="F7" s="26">
        <f t="shared" si="1"/>
        <v>3052</v>
      </c>
      <c r="G7" s="27">
        <f t="shared" si="2"/>
        <v>2217.6</v>
      </c>
      <c r="H7" s="27">
        <f t="shared" si="3"/>
        <v>5269.6</v>
      </c>
      <c r="I7" s="50">
        <f t="shared" si="4"/>
        <v>6577.6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v>1108.8</v>
      </c>
    </row>
    <row r="8" ht="27" customHeight="1" spans="1:16">
      <c r="A8" s="21">
        <v>5</v>
      </c>
      <c r="B8" s="67"/>
      <c r="C8" s="68" t="s">
        <v>37</v>
      </c>
      <c r="D8" s="24">
        <v>2</v>
      </c>
      <c r="E8" s="25">
        <f t="shared" si="0"/>
        <v>1308</v>
      </c>
      <c r="F8" s="26">
        <f t="shared" si="1"/>
        <v>3052</v>
      </c>
      <c r="G8" s="27">
        <f t="shared" si="2"/>
        <v>2217.6</v>
      </c>
      <c r="H8" s="27">
        <f t="shared" si="3"/>
        <v>5269.6</v>
      </c>
      <c r="I8" s="50">
        <f t="shared" si="4"/>
        <v>6577.6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v>1108.8</v>
      </c>
    </row>
    <row r="9" ht="27" customHeight="1" spans="1:16">
      <c r="A9" s="21">
        <v>6</v>
      </c>
      <c r="B9" s="67"/>
      <c r="C9" s="23" t="s">
        <v>38</v>
      </c>
      <c r="D9" s="24">
        <v>4</v>
      </c>
      <c r="E9" s="25">
        <f t="shared" si="0"/>
        <v>2616</v>
      </c>
      <c r="F9" s="26">
        <f t="shared" si="1"/>
        <v>6104</v>
      </c>
      <c r="G9" s="27">
        <f t="shared" si="2"/>
        <v>4435.2</v>
      </c>
      <c r="H9" s="27">
        <f t="shared" si="3"/>
        <v>10539.2</v>
      </c>
      <c r="I9" s="50">
        <f t="shared" si="4"/>
        <v>13155.2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v>1108.8</v>
      </c>
    </row>
    <row r="10" ht="27" customHeight="1" spans="1:16">
      <c r="A10" s="21">
        <v>7</v>
      </c>
      <c r="B10" s="67"/>
      <c r="C10" s="23" t="s">
        <v>39</v>
      </c>
      <c r="D10" s="24">
        <v>1</v>
      </c>
      <c r="E10" s="25">
        <f t="shared" si="0"/>
        <v>654</v>
      </c>
      <c r="F10" s="26">
        <f t="shared" si="1"/>
        <v>1526</v>
      </c>
      <c r="G10" s="27">
        <f t="shared" si="2"/>
        <v>1108.8</v>
      </c>
      <c r="H10" s="27">
        <f t="shared" si="3"/>
        <v>2634.8</v>
      </c>
      <c r="I10" s="50">
        <f t="shared" si="4"/>
        <v>3288.8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v>1108.8</v>
      </c>
    </row>
    <row r="11" ht="27" customHeight="1" spans="1:16">
      <c r="A11" s="21">
        <v>8</v>
      </c>
      <c r="B11" s="67"/>
      <c r="C11" s="23" t="s">
        <v>40</v>
      </c>
      <c r="D11" s="24">
        <v>3</v>
      </c>
      <c r="E11" s="25">
        <f t="shared" si="0"/>
        <v>1962</v>
      </c>
      <c r="F11" s="26">
        <f t="shared" si="1"/>
        <v>4578</v>
      </c>
      <c r="G11" s="27">
        <f t="shared" si="2"/>
        <v>3326.4</v>
      </c>
      <c r="H11" s="27">
        <f t="shared" si="3"/>
        <v>7904.4</v>
      </c>
      <c r="I11" s="50">
        <f t="shared" si="4"/>
        <v>9866.4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v>1108.8</v>
      </c>
    </row>
    <row r="12" ht="27" customHeight="1" spans="1:16">
      <c r="A12" s="21">
        <v>9</v>
      </c>
      <c r="B12" s="67"/>
      <c r="C12" s="23" t="s">
        <v>41</v>
      </c>
      <c r="D12" s="24">
        <v>4</v>
      </c>
      <c r="E12" s="25">
        <f t="shared" si="0"/>
        <v>2616</v>
      </c>
      <c r="F12" s="26">
        <f t="shared" si="1"/>
        <v>6104</v>
      </c>
      <c r="G12" s="27">
        <f t="shared" si="2"/>
        <v>4435.2</v>
      </c>
      <c r="H12" s="27">
        <f t="shared" si="3"/>
        <v>10539.2</v>
      </c>
      <c r="I12" s="50">
        <f t="shared" si="4"/>
        <v>13155.2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v>1108.8</v>
      </c>
    </row>
    <row r="13" ht="27" customHeight="1" spans="1:16">
      <c r="A13" s="21">
        <v>10</v>
      </c>
      <c r="B13" s="67"/>
      <c r="C13" s="23" t="s">
        <v>42</v>
      </c>
      <c r="D13" s="24">
        <v>2</v>
      </c>
      <c r="E13" s="25">
        <f t="shared" si="0"/>
        <v>1308</v>
      </c>
      <c r="F13" s="26">
        <f t="shared" si="1"/>
        <v>3052</v>
      </c>
      <c r="G13" s="27">
        <f t="shared" si="2"/>
        <v>2217.6</v>
      </c>
      <c r="H13" s="27">
        <f t="shared" si="3"/>
        <v>5269.6</v>
      </c>
      <c r="I13" s="50">
        <f t="shared" si="4"/>
        <v>6577.6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v>1108.8</v>
      </c>
    </row>
    <row r="14" ht="27" customHeight="1" spans="1:16">
      <c r="A14" s="21">
        <v>11</v>
      </c>
      <c r="B14" s="67"/>
      <c r="C14" s="69" t="s">
        <v>43</v>
      </c>
      <c r="D14" s="24">
        <v>8</v>
      </c>
      <c r="E14" s="25">
        <f t="shared" si="0"/>
        <v>5232</v>
      </c>
      <c r="F14" s="26">
        <f t="shared" si="1"/>
        <v>12208</v>
      </c>
      <c r="G14" s="27">
        <f t="shared" si="2"/>
        <v>8870.4</v>
      </c>
      <c r="H14" s="27">
        <f t="shared" si="3"/>
        <v>21078.4</v>
      </c>
      <c r="I14" s="50">
        <f t="shared" si="4"/>
        <v>26310.4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v>1108.8</v>
      </c>
    </row>
    <row r="15" ht="27" customHeight="1" spans="1:16">
      <c r="A15" s="21">
        <v>12</v>
      </c>
      <c r="B15" s="67"/>
      <c r="C15" s="23" t="s">
        <v>53</v>
      </c>
      <c r="D15" s="24">
        <v>2</v>
      </c>
      <c r="E15" s="25">
        <f t="shared" si="0"/>
        <v>1308</v>
      </c>
      <c r="F15" s="26">
        <f t="shared" si="1"/>
        <v>3052</v>
      </c>
      <c r="G15" s="27">
        <f t="shared" si="2"/>
        <v>2217.6</v>
      </c>
      <c r="H15" s="27">
        <f t="shared" si="3"/>
        <v>5269.6</v>
      </c>
      <c r="I15" s="50">
        <f t="shared" si="4"/>
        <v>6577.6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v>1108.8</v>
      </c>
    </row>
    <row r="16" ht="27" customHeight="1" spans="1:16">
      <c r="A16" s="21">
        <v>13</v>
      </c>
      <c r="B16" s="67"/>
      <c r="C16" s="23" t="s">
        <v>54</v>
      </c>
      <c r="D16" s="24">
        <v>5</v>
      </c>
      <c r="E16" s="25">
        <f t="shared" si="0"/>
        <v>3270</v>
      </c>
      <c r="F16" s="26">
        <f t="shared" si="1"/>
        <v>7630</v>
      </c>
      <c r="G16" s="27">
        <f t="shared" si="2"/>
        <v>5544</v>
      </c>
      <c r="H16" s="27">
        <f t="shared" si="3"/>
        <v>13174</v>
      </c>
      <c r="I16" s="50">
        <f t="shared" si="4"/>
        <v>16444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v>1108.8</v>
      </c>
    </row>
    <row r="17" ht="27" customHeight="1" spans="1:16">
      <c r="A17" s="21">
        <v>14</v>
      </c>
      <c r="B17" s="67"/>
      <c r="C17" s="23" t="s">
        <v>55</v>
      </c>
      <c r="D17" s="24">
        <v>11</v>
      </c>
      <c r="E17" s="25">
        <f t="shared" si="0"/>
        <v>7194</v>
      </c>
      <c r="F17" s="26">
        <f t="shared" si="1"/>
        <v>16786</v>
      </c>
      <c r="G17" s="27">
        <f t="shared" si="2"/>
        <v>12196.8</v>
      </c>
      <c r="H17" s="27">
        <f t="shared" si="3"/>
        <v>28982.8</v>
      </c>
      <c r="I17" s="50">
        <f t="shared" si="4"/>
        <v>36176.8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v>1108.8</v>
      </c>
    </row>
    <row r="18" ht="27" customHeight="1" spans="1:16">
      <c r="A18" s="21">
        <v>15</v>
      </c>
      <c r="B18" s="67"/>
      <c r="C18" s="23" t="s">
        <v>60</v>
      </c>
      <c r="D18" s="24">
        <v>4</v>
      </c>
      <c r="E18" s="25">
        <f t="shared" si="0"/>
        <v>2616</v>
      </c>
      <c r="F18" s="26">
        <f t="shared" si="1"/>
        <v>6104</v>
      </c>
      <c r="G18" s="27">
        <f t="shared" si="2"/>
        <v>4435.2</v>
      </c>
      <c r="H18" s="27">
        <f t="shared" si="3"/>
        <v>10539.2</v>
      </c>
      <c r="I18" s="50">
        <f t="shared" si="4"/>
        <v>13155.2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v>1108.8</v>
      </c>
    </row>
    <row r="19" ht="27" customHeight="1" spans="1:16">
      <c r="A19" s="21">
        <v>16</v>
      </c>
      <c r="B19" s="67"/>
      <c r="C19" s="23" t="s">
        <v>61</v>
      </c>
      <c r="D19" s="24">
        <v>4</v>
      </c>
      <c r="E19" s="25">
        <f t="shared" si="0"/>
        <v>2616</v>
      </c>
      <c r="F19" s="26">
        <f t="shared" si="1"/>
        <v>6104</v>
      </c>
      <c r="G19" s="27">
        <f t="shared" si="2"/>
        <v>4435.2</v>
      </c>
      <c r="H19" s="27">
        <f t="shared" si="3"/>
        <v>10539.2</v>
      </c>
      <c r="I19" s="50">
        <f t="shared" si="4"/>
        <v>13155.2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v>1108.8</v>
      </c>
    </row>
    <row r="20" ht="27" customHeight="1" spans="1:16">
      <c r="A20" s="21">
        <v>17</v>
      </c>
      <c r="B20" s="67"/>
      <c r="C20" s="23" t="s">
        <v>62</v>
      </c>
      <c r="D20" s="24">
        <v>1</v>
      </c>
      <c r="E20" s="25">
        <f t="shared" si="0"/>
        <v>654</v>
      </c>
      <c r="F20" s="26">
        <f t="shared" si="1"/>
        <v>1526</v>
      </c>
      <c r="G20" s="27">
        <f t="shared" si="2"/>
        <v>1108.8</v>
      </c>
      <c r="H20" s="27">
        <f t="shared" si="3"/>
        <v>2634.8</v>
      </c>
      <c r="I20" s="50">
        <f t="shared" si="4"/>
        <v>3288.8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v>1108.8</v>
      </c>
    </row>
    <row r="21" ht="27" customHeight="1" spans="1:16">
      <c r="A21" s="21">
        <v>18</v>
      </c>
      <c r="B21" s="67"/>
      <c r="C21" s="23" t="s">
        <v>67</v>
      </c>
      <c r="D21" s="24">
        <v>3</v>
      </c>
      <c r="E21" s="25">
        <f t="shared" si="0"/>
        <v>1962</v>
      </c>
      <c r="F21" s="26">
        <f t="shared" si="1"/>
        <v>4578</v>
      </c>
      <c r="G21" s="27">
        <f t="shared" si="2"/>
        <v>3326.4</v>
      </c>
      <c r="H21" s="27">
        <f t="shared" si="3"/>
        <v>7904.4</v>
      </c>
      <c r="I21" s="50">
        <f t="shared" si="4"/>
        <v>9866.4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v>1108.8</v>
      </c>
    </row>
    <row r="22" ht="27" customHeight="1" spans="1:16">
      <c r="A22" s="21">
        <v>19</v>
      </c>
      <c r="B22" s="67"/>
      <c r="C22" s="23" t="s">
        <v>68</v>
      </c>
      <c r="D22" s="24">
        <v>1</v>
      </c>
      <c r="E22" s="25">
        <f t="shared" si="0"/>
        <v>654</v>
      </c>
      <c r="F22" s="26">
        <f t="shared" si="1"/>
        <v>1526</v>
      </c>
      <c r="G22" s="27">
        <f t="shared" si="2"/>
        <v>1108.8</v>
      </c>
      <c r="H22" s="27">
        <f t="shared" si="3"/>
        <v>2634.8</v>
      </c>
      <c r="I22" s="50">
        <f t="shared" si="4"/>
        <v>3288.8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v>1108.8</v>
      </c>
    </row>
    <row r="23" ht="27" customHeight="1" spans="1:16">
      <c r="A23" s="21">
        <v>20</v>
      </c>
      <c r="B23" s="67"/>
      <c r="C23" s="23" t="s">
        <v>69</v>
      </c>
      <c r="D23" s="24">
        <v>4</v>
      </c>
      <c r="E23" s="25">
        <f t="shared" si="0"/>
        <v>2616</v>
      </c>
      <c r="F23" s="26">
        <f t="shared" si="1"/>
        <v>6104</v>
      </c>
      <c r="G23" s="27">
        <f t="shared" si="2"/>
        <v>4435.2</v>
      </c>
      <c r="H23" s="27">
        <f t="shared" si="3"/>
        <v>10539.2</v>
      </c>
      <c r="I23" s="50">
        <f t="shared" si="4"/>
        <v>13155.2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v>1108.8</v>
      </c>
    </row>
    <row r="24" ht="27" customHeight="1" spans="1:16">
      <c r="A24" s="21">
        <v>21</v>
      </c>
      <c r="B24" s="67"/>
      <c r="C24" s="23" t="s">
        <v>83</v>
      </c>
      <c r="D24" s="24">
        <v>2</v>
      </c>
      <c r="E24" s="25">
        <f t="shared" si="0"/>
        <v>1308</v>
      </c>
      <c r="F24" s="26">
        <f t="shared" si="1"/>
        <v>3052</v>
      </c>
      <c r="G24" s="27">
        <f t="shared" si="2"/>
        <v>2217.6</v>
      </c>
      <c r="H24" s="27">
        <f t="shared" si="3"/>
        <v>5269.6</v>
      </c>
      <c r="I24" s="50">
        <f t="shared" si="4"/>
        <v>6577.6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v>1108.8</v>
      </c>
    </row>
    <row r="25" ht="27" customHeight="1" spans="1:16">
      <c r="A25" s="21">
        <v>22</v>
      </c>
      <c r="B25" s="67"/>
      <c r="C25" s="23" t="s">
        <v>95</v>
      </c>
      <c r="D25" s="24">
        <v>1</v>
      </c>
      <c r="E25" s="25">
        <f t="shared" si="0"/>
        <v>654</v>
      </c>
      <c r="F25" s="26">
        <f t="shared" si="1"/>
        <v>1526</v>
      </c>
      <c r="G25" s="27">
        <f t="shared" si="2"/>
        <v>1108.8</v>
      </c>
      <c r="H25" s="27">
        <f t="shared" si="3"/>
        <v>2634.8</v>
      </c>
      <c r="I25" s="50">
        <f t="shared" si="4"/>
        <v>3288.8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v>1108.8</v>
      </c>
    </row>
    <row r="26" ht="27" customHeight="1" spans="1:16">
      <c r="A26" s="21">
        <v>23</v>
      </c>
      <c r="B26" s="67"/>
      <c r="C26" s="23" t="s">
        <v>103</v>
      </c>
      <c r="D26" s="24">
        <v>1</v>
      </c>
      <c r="E26" s="25">
        <f t="shared" si="0"/>
        <v>654</v>
      </c>
      <c r="F26" s="26">
        <f t="shared" si="1"/>
        <v>1526</v>
      </c>
      <c r="G26" s="27">
        <f t="shared" si="2"/>
        <v>1108.8</v>
      </c>
      <c r="H26" s="27">
        <f t="shared" si="3"/>
        <v>2634.8</v>
      </c>
      <c r="I26" s="50">
        <f t="shared" si="4"/>
        <v>3288.8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v>1108.8</v>
      </c>
    </row>
    <row r="27" ht="27" customHeight="1" spans="1:16">
      <c r="A27" s="21">
        <v>24</v>
      </c>
      <c r="B27" s="67"/>
      <c r="C27" s="23" t="s">
        <v>108</v>
      </c>
      <c r="D27" s="24">
        <v>2</v>
      </c>
      <c r="E27" s="25">
        <f t="shared" si="0"/>
        <v>1308</v>
      </c>
      <c r="F27" s="26">
        <f t="shared" si="1"/>
        <v>3052</v>
      </c>
      <c r="G27" s="27">
        <f>D27*P27</f>
        <v>2217.6</v>
      </c>
      <c r="H27" s="27">
        <f t="shared" si="3"/>
        <v>5269.6</v>
      </c>
      <c r="I27" s="50">
        <f t="shared" si="4"/>
        <v>6577.6</v>
      </c>
      <c r="J27" s="21"/>
      <c r="K27" s="77"/>
      <c r="L27" s="55"/>
      <c r="M27" s="55"/>
      <c r="N27" s="53">
        <f>2180*30%</f>
        <v>654</v>
      </c>
      <c r="O27" s="53">
        <f>2180*70%</f>
        <v>1526</v>
      </c>
      <c r="P27" s="53">
        <v>1108.8</v>
      </c>
    </row>
    <row r="28" ht="27" customHeight="1" spans="1:16">
      <c r="A28" s="21">
        <v>25</v>
      </c>
      <c r="B28" s="67"/>
      <c r="C28" s="23" t="s">
        <v>109</v>
      </c>
      <c r="D28" s="24">
        <v>1</v>
      </c>
      <c r="E28" s="25">
        <f t="shared" si="0"/>
        <v>654</v>
      </c>
      <c r="F28" s="26">
        <f t="shared" si="1"/>
        <v>1526</v>
      </c>
      <c r="G28" s="27">
        <f>D28*P28</f>
        <v>1108.8</v>
      </c>
      <c r="H28" s="27">
        <f t="shared" si="3"/>
        <v>2634.8</v>
      </c>
      <c r="I28" s="50">
        <f t="shared" si="4"/>
        <v>3288.8</v>
      </c>
      <c r="J28" s="21"/>
      <c r="K28" s="77"/>
      <c r="L28" s="55"/>
      <c r="M28" s="55"/>
      <c r="N28" s="53">
        <f>2180*30%</f>
        <v>654</v>
      </c>
      <c r="O28" s="53">
        <f>2180*70%</f>
        <v>1526</v>
      </c>
      <c r="P28" s="53">
        <v>1108.8</v>
      </c>
    </row>
    <row r="29" ht="27" customHeight="1" spans="1:16">
      <c r="A29" s="21">
        <v>26</v>
      </c>
      <c r="B29" s="67"/>
      <c r="C29" s="23" t="s">
        <v>112</v>
      </c>
      <c r="D29" s="24">
        <v>1</v>
      </c>
      <c r="E29" s="25">
        <f>D29*N29</f>
        <v>654</v>
      </c>
      <c r="F29" s="26">
        <f>D29*O29</f>
        <v>1526</v>
      </c>
      <c r="G29" s="27">
        <f>D29*P29</f>
        <v>1108.8</v>
      </c>
      <c r="H29" s="27">
        <f>F29+G29</f>
        <v>2634.8</v>
      </c>
      <c r="I29" s="50">
        <f>H29+E29</f>
        <v>3288.8</v>
      </c>
      <c r="J29" s="21"/>
      <c r="K29" s="77"/>
      <c r="L29" s="55"/>
      <c r="M29" s="55"/>
      <c r="N29" s="53">
        <f>2180*0.3</f>
        <v>654</v>
      </c>
      <c r="O29" s="53">
        <f>2180*0.7</f>
        <v>1526</v>
      </c>
      <c r="P29" s="53">
        <v>1108.8</v>
      </c>
    </row>
    <row r="30" ht="27" customHeight="1" spans="1:16">
      <c r="A30" s="21">
        <v>27</v>
      </c>
      <c r="B30" s="70"/>
      <c r="C30" s="23" t="s">
        <v>96</v>
      </c>
      <c r="D30" s="24">
        <v>1</v>
      </c>
      <c r="E30" s="25">
        <f t="shared" si="0"/>
        <v>654</v>
      </c>
      <c r="F30" s="26">
        <f t="shared" si="1"/>
        <v>1526</v>
      </c>
      <c r="G30" s="27">
        <f t="shared" si="2"/>
        <v>1108.8</v>
      </c>
      <c r="H30" s="27">
        <f t="shared" si="3"/>
        <v>2634.8</v>
      </c>
      <c r="I30" s="50">
        <f t="shared" si="4"/>
        <v>3288.8</v>
      </c>
      <c r="J30" s="21"/>
      <c r="K30" s="77"/>
      <c r="L30" s="55"/>
      <c r="M30" s="55"/>
      <c r="N30" s="53">
        <f>ROUND(2180*30%,2)</f>
        <v>654</v>
      </c>
      <c r="O30" s="53">
        <f t="shared" si="6"/>
        <v>1526</v>
      </c>
      <c r="P30" s="53">
        <v>1108.8</v>
      </c>
    </row>
    <row r="31" ht="27" customHeight="1" spans="1:16">
      <c r="A31" s="21">
        <v>28</v>
      </c>
      <c r="B31" s="32" t="s">
        <v>44</v>
      </c>
      <c r="C31" s="29"/>
      <c r="D31" s="22">
        <f t="shared" ref="D31:I31" si="7">SUM(D4:D30)</f>
        <v>80</v>
      </c>
      <c r="E31" s="25">
        <f t="shared" si="7"/>
        <v>52320</v>
      </c>
      <c r="F31" s="26">
        <f t="shared" si="7"/>
        <v>122080</v>
      </c>
      <c r="G31" s="27">
        <f t="shared" si="7"/>
        <v>88704</v>
      </c>
      <c r="H31" s="27">
        <f t="shared" si="7"/>
        <v>210784</v>
      </c>
      <c r="I31" s="50">
        <f t="shared" si="7"/>
        <v>263104</v>
      </c>
      <c r="J31" s="21"/>
      <c r="K31" s="77"/>
      <c r="L31" s="55"/>
      <c r="M31" s="55"/>
      <c r="N31" s="53"/>
      <c r="O31" s="53"/>
      <c r="P31" s="53"/>
    </row>
    <row r="32" ht="27" customHeight="1" spans="1:16">
      <c r="A32" s="21">
        <v>29</v>
      </c>
      <c r="B32" s="22" t="s">
        <v>70</v>
      </c>
      <c r="C32" s="29" t="s">
        <v>33</v>
      </c>
      <c r="D32" s="22">
        <v>2</v>
      </c>
      <c r="E32" s="25">
        <f>ROUND(D32*N32,2)</f>
        <v>1308</v>
      </c>
      <c r="F32" s="26">
        <f>ROUND(D32*O32,2)</f>
        <v>3052</v>
      </c>
      <c r="G32" s="27">
        <f t="shared" si="2"/>
        <v>2235.2</v>
      </c>
      <c r="H32" s="27">
        <f t="shared" ref="H32:H44" si="8">ROUND(F32+G32,2)</f>
        <v>5287.2</v>
      </c>
      <c r="I32" s="50">
        <f t="shared" ref="I32:I44" si="9">ROUND(H32+E32,2)</f>
        <v>6595.2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v>1117.6</v>
      </c>
    </row>
    <row r="33" ht="27" customHeight="1" spans="1:16">
      <c r="A33" s="21">
        <v>30</v>
      </c>
      <c r="B33" s="22"/>
      <c r="C33" s="29" t="s">
        <v>69</v>
      </c>
      <c r="D33" s="22">
        <v>1</v>
      </c>
      <c r="E33" s="25">
        <f t="shared" ref="E33:E44" si="10">ROUND(D33*N33,2)</f>
        <v>654</v>
      </c>
      <c r="F33" s="26">
        <f t="shared" ref="F33:F44" si="11">ROUND(D33*O33,2)</f>
        <v>1526</v>
      </c>
      <c r="G33" s="27">
        <f t="shared" si="2"/>
        <v>1117.6</v>
      </c>
      <c r="H33" s="27">
        <f t="shared" si="8"/>
        <v>2643.6</v>
      </c>
      <c r="I33" s="50">
        <f t="shared" si="9"/>
        <v>3297.6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v>1117.6</v>
      </c>
    </row>
    <row r="34" ht="27" customHeight="1" spans="1:16">
      <c r="A34" s="21">
        <v>31</v>
      </c>
      <c r="B34" s="22"/>
      <c r="C34" s="29" t="s">
        <v>75</v>
      </c>
      <c r="D34" s="22">
        <v>4</v>
      </c>
      <c r="E34" s="25">
        <f t="shared" si="10"/>
        <v>2616</v>
      </c>
      <c r="F34" s="26">
        <f t="shared" si="11"/>
        <v>6104</v>
      </c>
      <c r="G34" s="27">
        <f t="shared" si="2"/>
        <v>4470.4</v>
      </c>
      <c r="H34" s="27">
        <f t="shared" si="8"/>
        <v>10574.4</v>
      </c>
      <c r="I34" s="50">
        <f t="shared" si="9"/>
        <v>13190.4</v>
      </c>
      <c r="J34" s="21"/>
      <c r="K34" s="77"/>
      <c r="L34" s="55"/>
      <c r="M34" s="55"/>
      <c r="N34" s="53">
        <f t="shared" si="5"/>
        <v>654</v>
      </c>
      <c r="O34" s="53">
        <f t="shared" si="6"/>
        <v>1526</v>
      </c>
      <c r="P34" s="53">
        <v>1117.6</v>
      </c>
    </row>
    <row r="35" ht="27" customHeight="1" spans="1:16">
      <c r="A35" s="21">
        <v>32</v>
      </c>
      <c r="B35" s="22"/>
      <c r="C35" s="29" t="s">
        <v>76</v>
      </c>
      <c r="D35" s="22">
        <v>2</v>
      </c>
      <c r="E35" s="25">
        <f t="shared" si="10"/>
        <v>1308</v>
      </c>
      <c r="F35" s="26">
        <f t="shared" si="11"/>
        <v>3052</v>
      </c>
      <c r="G35" s="27">
        <f t="shared" si="2"/>
        <v>2235.2</v>
      </c>
      <c r="H35" s="27">
        <f t="shared" si="8"/>
        <v>5287.2</v>
      </c>
      <c r="I35" s="50">
        <f t="shared" si="9"/>
        <v>6595.2</v>
      </c>
      <c r="J35" s="21"/>
      <c r="K35" s="77"/>
      <c r="L35" s="55"/>
      <c r="M35" s="55"/>
      <c r="N35" s="53">
        <f t="shared" si="5"/>
        <v>654</v>
      </c>
      <c r="O35" s="53">
        <f t="shared" si="6"/>
        <v>1526</v>
      </c>
      <c r="P35" s="53">
        <v>1117.6</v>
      </c>
    </row>
    <row r="36" ht="27" customHeight="1" spans="1:16">
      <c r="A36" s="21">
        <v>33</v>
      </c>
      <c r="B36" s="22"/>
      <c r="C36" s="29" t="s">
        <v>77</v>
      </c>
      <c r="D36" s="22">
        <v>3</v>
      </c>
      <c r="E36" s="25">
        <f t="shared" si="10"/>
        <v>1962</v>
      </c>
      <c r="F36" s="26">
        <f t="shared" si="11"/>
        <v>4578</v>
      </c>
      <c r="G36" s="27">
        <f t="shared" si="2"/>
        <v>3352.8</v>
      </c>
      <c r="H36" s="27">
        <f t="shared" si="8"/>
        <v>7930.8</v>
      </c>
      <c r="I36" s="50">
        <f t="shared" si="9"/>
        <v>9892.8</v>
      </c>
      <c r="J36" s="21"/>
      <c r="K36" s="77"/>
      <c r="L36" s="55"/>
      <c r="M36" s="55"/>
      <c r="N36" s="53">
        <f t="shared" si="5"/>
        <v>654</v>
      </c>
      <c r="O36" s="53">
        <f t="shared" si="6"/>
        <v>1526</v>
      </c>
      <c r="P36" s="53">
        <v>1117.6</v>
      </c>
    </row>
    <row r="37" ht="27" customHeight="1" spans="1:16">
      <c r="A37" s="21">
        <v>34</v>
      </c>
      <c r="B37" s="22"/>
      <c r="C37" s="29" t="s">
        <v>60</v>
      </c>
      <c r="D37" s="22">
        <v>2</v>
      </c>
      <c r="E37" s="25">
        <f t="shared" si="10"/>
        <v>1308</v>
      </c>
      <c r="F37" s="26">
        <f t="shared" si="11"/>
        <v>3052</v>
      </c>
      <c r="G37" s="27">
        <f t="shared" si="2"/>
        <v>2235.2</v>
      </c>
      <c r="H37" s="27">
        <f t="shared" si="8"/>
        <v>5287.2</v>
      </c>
      <c r="I37" s="50">
        <f t="shared" si="9"/>
        <v>6595.2</v>
      </c>
      <c r="J37" s="21"/>
      <c r="K37" s="77"/>
      <c r="L37" s="55"/>
      <c r="M37" s="55"/>
      <c r="N37" s="53">
        <f t="shared" si="5"/>
        <v>654</v>
      </c>
      <c r="O37" s="53">
        <f t="shared" si="6"/>
        <v>1526</v>
      </c>
      <c r="P37" s="53">
        <v>1117.6</v>
      </c>
    </row>
    <row r="38" ht="27" customHeight="1" spans="1:16">
      <c r="A38" s="21">
        <v>35</v>
      </c>
      <c r="B38" s="22"/>
      <c r="C38" s="29" t="s">
        <v>67</v>
      </c>
      <c r="D38" s="22">
        <v>1</v>
      </c>
      <c r="E38" s="25">
        <f t="shared" si="10"/>
        <v>654</v>
      </c>
      <c r="F38" s="26">
        <f t="shared" si="11"/>
        <v>1526</v>
      </c>
      <c r="G38" s="27">
        <f t="shared" si="2"/>
        <v>1117.6</v>
      </c>
      <c r="H38" s="27">
        <f t="shared" si="8"/>
        <v>2643.6</v>
      </c>
      <c r="I38" s="50">
        <f t="shared" si="9"/>
        <v>3297.6</v>
      </c>
      <c r="J38" s="21"/>
      <c r="K38" s="77"/>
      <c r="L38" s="55"/>
      <c r="M38" s="55"/>
      <c r="N38" s="53">
        <f t="shared" si="5"/>
        <v>654</v>
      </c>
      <c r="O38" s="53">
        <f t="shared" si="6"/>
        <v>1526</v>
      </c>
      <c r="P38" s="53">
        <v>1117.6</v>
      </c>
    </row>
    <row r="39" ht="27" customHeight="1" spans="1:16">
      <c r="A39" s="21">
        <v>36</v>
      </c>
      <c r="B39" s="22"/>
      <c r="C39" s="29" t="s">
        <v>34</v>
      </c>
      <c r="D39" s="22">
        <v>3</v>
      </c>
      <c r="E39" s="25">
        <f t="shared" si="10"/>
        <v>1962</v>
      </c>
      <c r="F39" s="26">
        <f t="shared" si="11"/>
        <v>4578</v>
      </c>
      <c r="G39" s="27">
        <f t="shared" si="2"/>
        <v>3352.8</v>
      </c>
      <c r="H39" s="27">
        <f t="shared" si="8"/>
        <v>7930.8</v>
      </c>
      <c r="I39" s="50">
        <f t="shared" si="9"/>
        <v>9892.8</v>
      </c>
      <c r="J39" s="21"/>
      <c r="K39" s="77"/>
      <c r="L39" s="55"/>
      <c r="M39" s="55"/>
      <c r="N39" s="53">
        <f t="shared" si="5"/>
        <v>654</v>
      </c>
      <c r="O39" s="53">
        <f t="shared" si="6"/>
        <v>1526</v>
      </c>
      <c r="P39" s="53">
        <v>1117.6</v>
      </c>
    </row>
    <row r="40" ht="27" customHeight="1" spans="1:16">
      <c r="A40" s="21">
        <v>37</v>
      </c>
      <c r="B40" s="22"/>
      <c r="C40" s="29" t="s">
        <v>78</v>
      </c>
      <c r="D40" s="22">
        <v>9</v>
      </c>
      <c r="E40" s="25">
        <f t="shared" si="10"/>
        <v>5886</v>
      </c>
      <c r="F40" s="26">
        <f t="shared" si="11"/>
        <v>13734</v>
      </c>
      <c r="G40" s="27">
        <f t="shared" si="2"/>
        <v>10058.4</v>
      </c>
      <c r="H40" s="27">
        <f t="shared" si="8"/>
        <v>23792.4</v>
      </c>
      <c r="I40" s="50">
        <f t="shared" si="9"/>
        <v>29678.4</v>
      </c>
      <c r="J40" s="21"/>
      <c r="K40" s="77"/>
      <c r="L40" s="55"/>
      <c r="M40" s="55"/>
      <c r="N40" s="53">
        <f t="shared" si="5"/>
        <v>654</v>
      </c>
      <c r="O40" s="53">
        <f t="shared" si="6"/>
        <v>1526</v>
      </c>
      <c r="P40" s="53">
        <v>1117.6</v>
      </c>
    </row>
    <row r="41" ht="27" customHeight="1" spans="1:16">
      <c r="A41" s="21">
        <v>38</v>
      </c>
      <c r="B41" s="22"/>
      <c r="C41" s="29" t="s">
        <v>84</v>
      </c>
      <c r="D41" s="22">
        <v>2</v>
      </c>
      <c r="E41" s="25">
        <f t="shared" si="10"/>
        <v>1308</v>
      </c>
      <c r="F41" s="26">
        <f t="shared" si="11"/>
        <v>3052</v>
      </c>
      <c r="G41" s="27">
        <f t="shared" si="2"/>
        <v>2235.2</v>
      </c>
      <c r="H41" s="27">
        <f t="shared" si="8"/>
        <v>5287.2</v>
      </c>
      <c r="I41" s="50">
        <f t="shared" si="9"/>
        <v>6595.2</v>
      </c>
      <c r="J41" s="21"/>
      <c r="K41" s="78"/>
      <c r="L41" s="57"/>
      <c r="M41" s="57"/>
      <c r="N41" s="53">
        <f t="shared" si="5"/>
        <v>654</v>
      </c>
      <c r="O41" s="53">
        <f t="shared" si="6"/>
        <v>1526</v>
      </c>
      <c r="P41" s="53">
        <v>1117.6</v>
      </c>
    </row>
    <row r="42" ht="27" customHeight="1" spans="1:16">
      <c r="A42" s="21">
        <v>39</v>
      </c>
      <c r="B42" s="22"/>
      <c r="C42" s="29" t="s">
        <v>43</v>
      </c>
      <c r="D42" s="22">
        <v>1</v>
      </c>
      <c r="E42" s="25">
        <f>D42*N42</f>
        <v>654</v>
      </c>
      <c r="F42" s="26">
        <f t="shared" si="11"/>
        <v>1526</v>
      </c>
      <c r="G42" s="27">
        <f>D42*P42</f>
        <v>1117.6</v>
      </c>
      <c r="H42" s="27">
        <f t="shared" si="8"/>
        <v>2643.6</v>
      </c>
      <c r="I42" s="50">
        <f t="shared" si="9"/>
        <v>3297.6</v>
      </c>
      <c r="J42" s="21"/>
      <c r="K42" s="78"/>
      <c r="L42" s="57"/>
      <c r="M42" s="57"/>
      <c r="N42" s="53">
        <f>2180*30%</f>
        <v>654</v>
      </c>
      <c r="O42" s="53">
        <f>2180*70%</f>
        <v>1526</v>
      </c>
      <c r="P42" s="53">
        <v>1117.6</v>
      </c>
    </row>
    <row r="43" ht="27" customHeight="1" spans="1:16">
      <c r="A43" s="21">
        <v>40</v>
      </c>
      <c r="B43" s="22"/>
      <c r="C43" s="29" t="s">
        <v>108</v>
      </c>
      <c r="D43" s="22">
        <v>1</v>
      </c>
      <c r="E43" s="25">
        <f>D43*N43</f>
        <v>654</v>
      </c>
      <c r="F43" s="26">
        <f t="shared" si="11"/>
        <v>1526</v>
      </c>
      <c r="G43" s="27">
        <f>D43*P43</f>
        <v>1117.6</v>
      </c>
      <c r="H43" s="27">
        <f t="shared" si="8"/>
        <v>2643.6</v>
      </c>
      <c r="I43" s="50">
        <f t="shared" si="9"/>
        <v>3297.6</v>
      </c>
      <c r="J43" s="21"/>
      <c r="K43" s="78"/>
      <c r="L43" s="57"/>
      <c r="M43" s="57"/>
      <c r="N43" s="53">
        <f>2180*0.3</f>
        <v>654</v>
      </c>
      <c r="O43" s="53">
        <f>2180*0.7</f>
        <v>1526</v>
      </c>
      <c r="P43" s="53">
        <v>1117.6</v>
      </c>
    </row>
    <row r="44" ht="27" customHeight="1" spans="1:16">
      <c r="A44" s="21">
        <v>41</v>
      </c>
      <c r="B44" s="22"/>
      <c r="C44" s="29" t="s">
        <v>85</v>
      </c>
      <c r="D44" s="22">
        <v>2</v>
      </c>
      <c r="E44" s="25">
        <f t="shared" si="10"/>
        <v>1308</v>
      </c>
      <c r="F44" s="26">
        <f t="shared" si="11"/>
        <v>3052</v>
      </c>
      <c r="G44" s="27">
        <f t="shared" si="2"/>
        <v>2235.2</v>
      </c>
      <c r="H44" s="27">
        <f t="shared" si="8"/>
        <v>5287.2</v>
      </c>
      <c r="I44" s="50">
        <f t="shared" si="9"/>
        <v>6595.2</v>
      </c>
      <c r="J44" s="21"/>
      <c r="K44" s="77"/>
      <c r="L44" s="55"/>
      <c r="M44" s="55"/>
      <c r="N44" s="53">
        <f t="shared" si="5"/>
        <v>654</v>
      </c>
      <c r="O44" s="53">
        <f t="shared" si="6"/>
        <v>1526</v>
      </c>
      <c r="P44" s="53">
        <v>1117.6</v>
      </c>
    </row>
    <row r="45" ht="27" customHeight="1" spans="1:16">
      <c r="A45" s="21">
        <v>42</v>
      </c>
      <c r="B45" s="32" t="s">
        <v>44</v>
      </c>
      <c r="C45" s="29"/>
      <c r="D45" s="22">
        <f t="shared" ref="D45:I45" si="12">SUM(D32:D44)</f>
        <v>33</v>
      </c>
      <c r="E45" s="25">
        <f t="shared" si="12"/>
        <v>21582</v>
      </c>
      <c r="F45" s="26">
        <f t="shared" si="12"/>
        <v>50358</v>
      </c>
      <c r="G45" s="27">
        <f t="shared" si="12"/>
        <v>36880.8</v>
      </c>
      <c r="H45" s="27">
        <f t="shared" si="12"/>
        <v>87238.8</v>
      </c>
      <c r="I45" s="50">
        <f t="shared" si="12"/>
        <v>108820.8</v>
      </c>
      <c r="J45" s="21"/>
      <c r="K45" s="79"/>
      <c r="L45" s="58"/>
      <c r="M45" s="55"/>
      <c r="N45" s="53"/>
      <c r="O45" s="53"/>
      <c r="P45" s="53"/>
    </row>
    <row r="46" ht="44.25" customHeight="1" spans="1:16">
      <c r="A46" s="21">
        <v>43</v>
      </c>
      <c r="B46" s="33" t="s">
        <v>90</v>
      </c>
      <c r="C46" s="33" t="s">
        <v>12</v>
      </c>
      <c r="D46" s="22">
        <v>1</v>
      </c>
      <c r="E46" s="25">
        <f>ROUND(D46*N46,2)</f>
        <v>654</v>
      </c>
      <c r="F46" s="26">
        <f>ROUND(D46*O46,2)</f>
        <v>1526</v>
      </c>
      <c r="G46" s="27">
        <f t="shared" si="2"/>
        <v>1115.4</v>
      </c>
      <c r="H46" s="27">
        <f t="shared" si="3"/>
        <v>2641.4</v>
      </c>
      <c r="I46" s="50">
        <f t="shared" si="4"/>
        <v>3295.4</v>
      </c>
      <c r="J46" s="21"/>
      <c r="K46" s="77"/>
      <c r="L46" s="57"/>
      <c r="M46" s="57">
        <f>G47-G6</f>
        <v>125591.4</v>
      </c>
      <c r="N46" s="53">
        <f t="shared" si="5"/>
        <v>654</v>
      </c>
      <c r="O46" s="53">
        <f t="shared" si="6"/>
        <v>1526</v>
      </c>
      <c r="P46" s="53">
        <v>1115.4</v>
      </c>
    </row>
    <row r="47" ht="30" customHeight="1" spans="1:19">
      <c r="A47" s="71" t="s">
        <v>15</v>
      </c>
      <c r="B47" s="72"/>
      <c r="C47" s="73"/>
      <c r="D47" s="21">
        <f>D46+D45+D31</f>
        <v>114</v>
      </c>
      <c r="E47" s="25">
        <f>E46+E45+E31</f>
        <v>74556</v>
      </c>
      <c r="F47" s="26">
        <f>F46+F31+F45</f>
        <v>173964</v>
      </c>
      <c r="G47" s="27">
        <f>G46+G45+G31</f>
        <v>126700.2</v>
      </c>
      <c r="H47" s="50">
        <f>H46+H31+H45</f>
        <v>300664.2</v>
      </c>
      <c r="I47" s="50">
        <f>I46+I45+I31</f>
        <v>375220.2</v>
      </c>
      <c r="J47" s="31"/>
      <c r="K47" s="53"/>
      <c r="L47" s="62">
        <f>I47</f>
        <v>375220.2</v>
      </c>
      <c r="M47" s="80">
        <v>375220.2</v>
      </c>
      <c r="N47" s="53"/>
      <c r="O47" s="53"/>
      <c r="P47" s="53"/>
      <c r="R47" s="4"/>
      <c r="S47" s="65"/>
    </row>
    <row r="48" ht="80.1" customHeight="1" spans="1:16">
      <c r="A48" s="74" t="s">
        <v>113</v>
      </c>
      <c r="B48" s="75"/>
      <c r="C48" s="75"/>
      <c r="D48" s="75"/>
      <c r="E48" s="75"/>
      <c r="F48" s="75"/>
      <c r="G48" s="75"/>
      <c r="H48" s="75"/>
      <c r="I48" s="75"/>
      <c r="J48" s="81"/>
      <c r="K48" s="53"/>
      <c r="L48" s="80"/>
      <c r="M48" s="80"/>
      <c r="N48" s="53"/>
      <c r="O48" s="53"/>
      <c r="P48" s="53"/>
    </row>
    <row r="49" ht="80.1" customHeight="1" spans="1:16">
      <c r="A49" s="74" t="s">
        <v>46</v>
      </c>
      <c r="B49" s="76"/>
      <c r="C49" s="76"/>
      <c r="D49" s="76"/>
      <c r="E49" s="76"/>
      <c r="F49" s="76"/>
      <c r="G49" s="76"/>
      <c r="H49" s="76"/>
      <c r="I49" s="76"/>
      <c r="J49" s="82"/>
      <c r="K49" s="64"/>
      <c r="L49" s="63"/>
      <c r="M49" s="63"/>
      <c r="N49" s="83"/>
      <c r="O49" s="64"/>
      <c r="P49" s="64"/>
    </row>
    <row r="50" ht="80.1" customHeight="1" spans="1:16">
      <c r="A50" s="74" t="s">
        <v>47</v>
      </c>
      <c r="B50" s="75"/>
      <c r="C50" s="75"/>
      <c r="D50" s="75"/>
      <c r="E50" s="75"/>
      <c r="F50" s="75"/>
      <c r="G50" s="75"/>
      <c r="H50" s="75"/>
      <c r="I50" s="75"/>
      <c r="J50" s="81"/>
      <c r="K50" s="64"/>
      <c r="L50" s="63"/>
      <c r="M50" s="63"/>
      <c r="N50" s="83"/>
      <c r="O50" s="64"/>
      <c r="P50" s="64"/>
    </row>
    <row r="51" ht="80.1" customHeight="1" spans="1:16">
      <c r="A51" s="74" t="s">
        <v>48</v>
      </c>
      <c r="B51" s="75"/>
      <c r="C51" s="75"/>
      <c r="D51" s="75"/>
      <c r="E51" s="75"/>
      <c r="F51" s="75"/>
      <c r="G51" s="75"/>
      <c r="H51" s="75"/>
      <c r="I51" s="75"/>
      <c r="J51" s="81"/>
      <c r="K51" s="64"/>
      <c r="L51" s="63"/>
      <c r="M51" s="63"/>
      <c r="N51" s="83"/>
      <c r="O51" s="64"/>
      <c r="P51" s="64"/>
    </row>
    <row r="52" ht="80.1" customHeight="1" spans="1:16">
      <c r="A52" s="74" t="s">
        <v>49</v>
      </c>
      <c r="B52" s="75"/>
      <c r="C52" s="75"/>
      <c r="D52" s="75"/>
      <c r="E52" s="75"/>
      <c r="F52" s="75"/>
      <c r="G52" s="75"/>
      <c r="H52" s="75"/>
      <c r="I52" s="75"/>
      <c r="J52" s="81"/>
      <c r="K52" s="64"/>
      <c r="L52" s="63"/>
      <c r="M52" s="63"/>
      <c r="N52" s="83"/>
      <c r="O52" s="64"/>
      <c r="P52" s="64"/>
    </row>
  </sheetData>
  <mergeCells count="19">
    <mergeCell ref="A1:J1"/>
    <mergeCell ref="E2:F2"/>
    <mergeCell ref="B31:C31"/>
    <mergeCell ref="B45:C45"/>
    <mergeCell ref="A47:C47"/>
    <mergeCell ref="A48:J48"/>
    <mergeCell ref="A49:J49"/>
    <mergeCell ref="A50:J50"/>
    <mergeCell ref="A51:J51"/>
    <mergeCell ref="A52:J52"/>
    <mergeCell ref="A2:A3"/>
    <mergeCell ref="B2:B3"/>
    <mergeCell ref="B4:B30"/>
    <mergeCell ref="B32:B44"/>
    <mergeCell ref="C2:C3"/>
    <mergeCell ref="D2:D3"/>
    <mergeCell ref="H2:H3"/>
    <mergeCell ref="I2:I3"/>
    <mergeCell ref="J2:J3"/>
  </mergeCells>
  <pageMargins left="0.511811023622047" right="0.511811023622047" top="0.551181102362205" bottom="0.15748031496063" header="0.31496062992126" footer="0.31496062992126"/>
  <pageSetup paperSize="9" scale="85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topLeftCell="A35" workbookViewId="0">
      <selection activeCell="I31" sqref="I31"/>
    </sheetView>
  </sheetViews>
  <sheetFormatPr defaultColWidth="9" defaultRowHeight="13.5"/>
  <cols>
    <col min="1" max="1" width="3.875" customWidth="1"/>
    <col min="2" max="2" width="19.25" customWidth="1"/>
    <col min="3" max="3" width="12.75" customWidth="1"/>
    <col min="4" max="4" width="5.5" customWidth="1"/>
    <col min="5" max="5" width="9.25" style="3" customWidth="1"/>
    <col min="6" max="6" width="8.75" style="4" customWidth="1"/>
    <col min="7" max="7" width="12.5" style="5" customWidth="1"/>
    <col min="8" max="8" width="12.75" style="5" customWidth="1"/>
    <col min="9" max="9" width="12.25" style="5" customWidth="1"/>
    <col min="10" max="10" width="3.5" style="5" customWidth="1"/>
    <col min="11" max="11" width="11.625" customWidth="1"/>
    <col min="12" max="12" width="29.875" style="7" customWidth="1"/>
    <col min="13" max="13" width="11.625" style="8" customWidth="1"/>
    <col min="14" max="14" width="12" style="3" customWidth="1"/>
    <col min="15" max="15" width="11.125" style="3" customWidth="1"/>
    <col min="16" max="16" width="10.125" style="3" customWidth="1"/>
    <col min="18" max="18" width="10.5" customWidth="1"/>
    <col min="19" max="19" width="11.625" customWidth="1"/>
    <col min="20" max="21" width="10.5" customWidth="1"/>
  </cols>
  <sheetData>
    <row r="1" ht="36.75" customHeight="1" spans="1:16">
      <c r="A1" s="9" t="s">
        <v>114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27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27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27" customHeight="1" spans="1:16">
      <c r="A4" s="21">
        <v>1</v>
      </c>
      <c r="B4" s="66" t="s">
        <v>32</v>
      </c>
      <c r="C4" s="23" t="s">
        <v>33</v>
      </c>
      <c r="D4" s="24">
        <v>8</v>
      </c>
      <c r="E4" s="25">
        <f t="shared" ref="E4:E30" si="0">ROUND(D4*N4,2)</f>
        <v>5232</v>
      </c>
      <c r="F4" s="26">
        <f t="shared" ref="F4:F30" si="1">ROUND(D4*O4,2)</f>
        <v>12208</v>
      </c>
      <c r="G4" s="27">
        <f t="shared" ref="G4:G46" si="2">ROUND(D4*P4,2)</f>
        <v>8870.4</v>
      </c>
      <c r="H4" s="27">
        <f>ROUND(F4+G4,2)</f>
        <v>21078.4</v>
      </c>
      <c r="I4" s="50">
        <f>ROUND(H4+E4,2)</f>
        <v>26310.4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v>1108.8</v>
      </c>
    </row>
    <row r="5" ht="27" customHeight="1" spans="1:16">
      <c r="A5" s="21">
        <v>2</v>
      </c>
      <c r="B5" s="67"/>
      <c r="C5" s="23" t="s">
        <v>34</v>
      </c>
      <c r="D5" s="24">
        <v>1</v>
      </c>
      <c r="E5" s="25">
        <f t="shared" si="0"/>
        <v>654</v>
      </c>
      <c r="F5" s="26">
        <f t="shared" si="1"/>
        <v>1526</v>
      </c>
      <c r="G5" s="27">
        <f t="shared" si="2"/>
        <v>1108.8</v>
      </c>
      <c r="H5" s="27">
        <f t="shared" ref="H5:H46" si="3">ROUND(F5+G5,2)</f>
        <v>2634.8</v>
      </c>
      <c r="I5" s="50">
        <f t="shared" ref="I5:I46" si="4">ROUND(H5+E5,2)</f>
        <v>3288.8</v>
      </c>
      <c r="J5" s="21"/>
      <c r="K5" s="77"/>
      <c r="L5" s="52"/>
      <c r="M5" s="52"/>
      <c r="N5" s="53">
        <f t="shared" ref="N5:N46" si="5">ROUND(2180*30%,2)</f>
        <v>654</v>
      </c>
      <c r="O5" s="53">
        <f t="shared" ref="O5:O46" si="6">ROUND(2180*70%,2)</f>
        <v>1526</v>
      </c>
      <c r="P5" s="53">
        <v>1108.8</v>
      </c>
    </row>
    <row r="6" ht="27" customHeight="1" spans="1:16">
      <c r="A6" s="21">
        <v>3</v>
      </c>
      <c r="B6" s="67"/>
      <c r="C6" s="68" t="s">
        <v>35</v>
      </c>
      <c r="D6" s="24">
        <v>1</v>
      </c>
      <c r="E6" s="25">
        <f t="shared" si="0"/>
        <v>654</v>
      </c>
      <c r="F6" s="26">
        <f t="shared" si="1"/>
        <v>1526</v>
      </c>
      <c r="G6" s="27">
        <f t="shared" si="2"/>
        <v>1108.8</v>
      </c>
      <c r="H6" s="27">
        <f t="shared" si="3"/>
        <v>2634.8</v>
      </c>
      <c r="I6" s="50">
        <f t="shared" si="4"/>
        <v>3288.8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v>1108.8</v>
      </c>
    </row>
    <row r="7" ht="27" customHeight="1" spans="1:16">
      <c r="A7" s="21">
        <v>4</v>
      </c>
      <c r="B7" s="67"/>
      <c r="C7" s="23" t="s">
        <v>36</v>
      </c>
      <c r="D7" s="24">
        <v>2</v>
      </c>
      <c r="E7" s="25">
        <f t="shared" si="0"/>
        <v>1308</v>
      </c>
      <c r="F7" s="26">
        <f t="shared" si="1"/>
        <v>3052</v>
      </c>
      <c r="G7" s="27">
        <f t="shared" si="2"/>
        <v>2217.6</v>
      </c>
      <c r="H7" s="27">
        <f t="shared" si="3"/>
        <v>5269.6</v>
      </c>
      <c r="I7" s="50">
        <f t="shared" si="4"/>
        <v>6577.6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v>1108.8</v>
      </c>
    </row>
    <row r="8" ht="27" customHeight="1" spans="1:16">
      <c r="A8" s="21">
        <v>5</v>
      </c>
      <c r="B8" s="67"/>
      <c r="C8" s="68" t="s">
        <v>37</v>
      </c>
      <c r="D8" s="24">
        <v>4</v>
      </c>
      <c r="E8" s="25">
        <f t="shared" si="0"/>
        <v>2616</v>
      </c>
      <c r="F8" s="26">
        <f t="shared" si="1"/>
        <v>6104</v>
      </c>
      <c r="G8" s="27">
        <f t="shared" si="2"/>
        <v>4435.2</v>
      </c>
      <c r="H8" s="27">
        <f t="shared" si="3"/>
        <v>10539.2</v>
      </c>
      <c r="I8" s="50">
        <f t="shared" si="4"/>
        <v>13155.2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v>1108.8</v>
      </c>
    </row>
    <row r="9" ht="27" customHeight="1" spans="1:16">
      <c r="A9" s="21">
        <v>6</v>
      </c>
      <c r="B9" s="67"/>
      <c r="C9" s="23" t="s">
        <v>38</v>
      </c>
      <c r="D9" s="24">
        <v>4</v>
      </c>
      <c r="E9" s="25">
        <f t="shared" si="0"/>
        <v>2616</v>
      </c>
      <c r="F9" s="26">
        <f t="shared" si="1"/>
        <v>6104</v>
      </c>
      <c r="G9" s="27">
        <f t="shared" si="2"/>
        <v>4435.2</v>
      </c>
      <c r="H9" s="27">
        <f t="shared" si="3"/>
        <v>10539.2</v>
      </c>
      <c r="I9" s="50">
        <f t="shared" si="4"/>
        <v>13155.2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v>1108.8</v>
      </c>
    </row>
    <row r="10" ht="27" customHeight="1" spans="1:16">
      <c r="A10" s="21">
        <v>7</v>
      </c>
      <c r="B10" s="67"/>
      <c r="C10" s="23" t="s">
        <v>39</v>
      </c>
      <c r="D10" s="24">
        <v>1</v>
      </c>
      <c r="E10" s="25">
        <f t="shared" si="0"/>
        <v>654</v>
      </c>
      <c r="F10" s="26">
        <f t="shared" si="1"/>
        <v>1526</v>
      </c>
      <c r="G10" s="27">
        <f t="shared" si="2"/>
        <v>1108.8</v>
      </c>
      <c r="H10" s="27">
        <f t="shared" si="3"/>
        <v>2634.8</v>
      </c>
      <c r="I10" s="50">
        <f t="shared" si="4"/>
        <v>3288.8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v>1108.8</v>
      </c>
    </row>
    <row r="11" ht="27" customHeight="1" spans="1:16">
      <c r="A11" s="21">
        <v>8</v>
      </c>
      <c r="B11" s="67"/>
      <c r="C11" s="23" t="s">
        <v>40</v>
      </c>
      <c r="D11" s="24">
        <v>3</v>
      </c>
      <c r="E11" s="25">
        <f t="shared" si="0"/>
        <v>1962</v>
      </c>
      <c r="F11" s="26">
        <f t="shared" si="1"/>
        <v>4578</v>
      </c>
      <c r="G11" s="27">
        <f t="shared" si="2"/>
        <v>3326.4</v>
      </c>
      <c r="H11" s="27">
        <f t="shared" si="3"/>
        <v>7904.4</v>
      </c>
      <c r="I11" s="50">
        <f t="shared" si="4"/>
        <v>9866.4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v>1108.8</v>
      </c>
    </row>
    <row r="12" ht="27" customHeight="1" spans="1:16">
      <c r="A12" s="21">
        <v>9</v>
      </c>
      <c r="B12" s="67"/>
      <c r="C12" s="23" t="s">
        <v>41</v>
      </c>
      <c r="D12" s="24">
        <v>4</v>
      </c>
      <c r="E12" s="25">
        <f t="shared" si="0"/>
        <v>2616</v>
      </c>
      <c r="F12" s="26">
        <f t="shared" si="1"/>
        <v>6104</v>
      </c>
      <c r="G12" s="27">
        <f t="shared" si="2"/>
        <v>4435.2</v>
      </c>
      <c r="H12" s="27">
        <f t="shared" si="3"/>
        <v>10539.2</v>
      </c>
      <c r="I12" s="50">
        <f t="shared" si="4"/>
        <v>13155.2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v>1108.8</v>
      </c>
    </row>
    <row r="13" ht="27" customHeight="1" spans="1:16">
      <c r="A13" s="21">
        <v>10</v>
      </c>
      <c r="B13" s="67"/>
      <c r="C13" s="23" t="s">
        <v>42</v>
      </c>
      <c r="D13" s="24">
        <v>2</v>
      </c>
      <c r="E13" s="25">
        <f t="shared" si="0"/>
        <v>1308</v>
      </c>
      <c r="F13" s="26">
        <f t="shared" si="1"/>
        <v>3052</v>
      </c>
      <c r="G13" s="27">
        <f t="shared" si="2"/>
        <v>2217.6</v>
      </c>
      <c r="H13" s="27">
        <f t="shared" si="3"/>
        <v>5269.6</v>
      </c>
      <c r="I13" s="50">
        <f t="shared" si="4"/>
        <v>6577.6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v>1108.8</v>
      </c>
    </row>
    <row r="14" ht="27" customHeight="1" spans="1:16">
      <c r="A14" s="21">
        <v>11</v>
      </c>
      <c r="B14" s="67"/>
      <c r="C14" s="69" t="s">
        <v>43</v>
      </c>
      <c r="D14" s="24">
        <v>9</v>
      </c>
      <c r="E14" s="25">
        <f t="shared" si="0"/>
        <v>5886</v>
      </c>
      <c r="F14" s="26">
        <f t="shared" si="1"/>
        <v>13734</v>
      </c>
      <c r="G14" s="27">
        <f t="shared" si="2"/>
        <v>9979.2</v>
      </c>
      <c r="H14" s="27">
        <f t="shared" si="3"/>
        <v>23713.2</v>
      </c>
      <c r="I14" s="50">
        <f t="shared" si="4"/>
        <v>29599.2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v>1108.8</v>
      </c>
    </row>
    <row r="15" ht="27" customHeight="1" spans="1:16">
      <c r="A15" s="21">
        <v>12</v>
      </c>
      <c r="B15" s="67"/>
      <c r="C15" s="23" t="s">
        <v>53</v>
      </c>
      <c r="D15" s="24">
        <v>2</v>
      </c>
      <c r="E15" s="25">
        <f t="shared" si="0"/>
        <v>1308</v>
      </c>
      <c r="F15" s="26">
        <f t="shared" si="1"/>
        <v>3052</v>
      </c>
      <c r="G15" s="27">
        <f t="shared" si="2"/>
        <v>2217.6</v>
      </c>
      <c r="H15" s="27">
        <f t="shared" si="3"/>
        <v>5269.6</v>
      </c>
      <c r="I15" s="50">
        <f t="shared" si="4"/>
        <v>6577.6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v>1108.8</v>
      </c>
    </row>
    <row r="16" ht="27" customHeight="1" spans="1:16">
      <c r="A16" s="21">
        <v>13</v>
      </c>
      <c r="B16" s="67"/>
      <c r="C16" s="23" t="s">
        <v>54</v>
      </c>
      <c r="D16" s="24">
        <v>5</v>
      </c>
      <c r="E16" s="25">
        <f t="shared" si="0"/>
        <v>3270</v>
      </c>
      <c r="F16" s="26">
        <f t="shared" si="1"/>
        <v>7630</v>
      </c>
      <c r="G16" s="27">
        <f t="shared" si="2"/>
        <v>5544</v>
      </c>
      <c r="H16" s="27">
        <f t="shared" si="3"/>
        <v>13174</v>
      </c>
      <c r="I16" s="50">
        <f t="shared" si="4"/>
        <v>16444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v>1108.8</v>
      </c>
    </row>
    <row r="17" ht="27" customHeight="1" spans="1:16">
      <c r="A17" s="21">
        <v>14</v>
      </c>
      <c r="B17" s="67"/>
      <c r="C17" s="23" t="s">
        <v>55</v>
      </c>
      <c r="D17" s="24">
        <v>11</v>
      </c>
      <c r="E17" s="25">
        <f t="shared" si="0"/>
        <v>7194</v>
      </c>
      <c r="F17" s="26">
        <f t="shared" si="1"/>
        <v>16786</v>
      </c>
      <c r="G17" s="27">
        <f t="shared" si="2"/>
        <v>12196.8</v>
      </c>
      <c r="H17" s="27">
        <f t="shared" si="3"/>
        <v>28982.8</v>
      </c>
      <c r="I17" s="50">
        <f t="shared" si="4"/>
        <v>36176.8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v>1108.8</v>
      </c>
    </row>
    <row r="18" ht="27" customHeight="1" spans="1:16">
      <c r="A18" s="21">
        <v>15</v>
      </c>
      <c r="B18" s="67"/>
      <c r="C18" s="23" t="s">
        <v>60</v>
      </c>
      <c r="D18" s="24">
        <v>4</v>
      </c>
      <c r="E18" s="25">
        <f t="shared" si="0"/>
        <v>2616</v>
      </c>
      <c r="F18" s="26">
        <f t="shared" si="1"/>
        <v>6104</v>
      </c>
      <c r="G18" s="27">
        <f t="shared" si="2"/>
        <v>4435.2</v>
      </c>
      <c r="H18" s="27">
        <f t="shared" si="3"/>
        <v>10539.2</v>
      </c>
      <c r="I18" s="50">
        <f t="shared" si="4"/>
        <v>13155.2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v>1108.8</v>
      </c>
    </row>
    <row r="19" ht="27" customHeight="1" spans="1:16">
      <c r="A19" s="21">
        <v>16</v>
      </c>
      <c r="B19" s="67"/>
      <c r="C19" s="23" t="s">
        <v>61</v>
      </c>
      <c r="D19" s="24">
        <v>4</v>
      </c>
      <c r="E19" s="25">
        <f t="shared" si="0"/>
        <v>2616</v>
      </c>
      <c r="F19" s="26">
        <f t="shared" si="1"/>
        <v>6104</v>
      </c>
      <c r="G19" s="27">
        <f t="shared" si="2"/>
        <v>4435.2</v>
      </c>
      <c r="H19" s="27">
        <f t="shared" si="3"/>
        <v>10539.2</v>
      </c>
      <c r="I19" s="50">
        <f t="shared" si="4"/>
        <v>13155.2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v>1108.8</v>
      </c>
    </row>
    <row r="20" ht="27" customHeight="1" spans="1:16">
      <c r="A20" s="21">
        <v>17</v>
      </c>
      <c r="B20" s="67"/>
      <c r="C20" s="23" t="s">
        <v>62</v>
      </c>
      <c r="D20" s="24">
        <v>1</v>
      </c>
      <c r="E20" s="25">
        <f t="shared" si="0"/>
        <v>654</v>
      </c>
      <c r="F20" s="26">
        <f t="shared" si="1"/>
        <v>1526</v>
      </c>
      <c r="G20" s="27">
        <f t="shared" si="2"/>
        <v>1108.8</v>
      </c>
      <c r="H20" s="27">
        <f t="shared" si="3"/>
        <v>2634.8</v>
      </c>
      <c r="I20" s="50">
        <f t="shared" si="4"/>
        <v>3288.8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v>1108.8</v>
      </c>
    </row>
    <row r="21" ht="27" customHeight="1" spans="1:16">
      <c r="A21" s="21">
        <v>18</v>
      </c>
      <c r="B21" s="67"/>
      <c r="C21" s="23" t="s">
        <v>67</v>
      </c>
      <c r="D21" s="24">
        <v>3</v>
      </c>
      <c r="E21" s="25">
        <f t="shared" si="0"/>
        <v>1962</v>
      </c>
      <c r="F21" s="26">
        <f t="shared" si="1"/>
        <v>4578</v>
      </c>
      <c r="G21" s="27">
        <f t="shared" si="2"/>
        <v>3326.4</v>
      </c>
      <c r="H21" s="27">
        <f t="shared" si="3"/>
        <v>7904.4</v>
      </c>
      <c r="I21" s="50">
        <f t="shared" si="4"/>
        <v>9866.4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v>1108.8</v>
      </c>
    </row>
    <row r="22" ht="27" customHeight="1" spans="1:16">
      <c r="A22" s="21">
        <v>19</v>
      </c>
      <c r="B22" s="67"/>
      <c r="C22" s="23" t="s">
        <v>68</v>
      </c>
      <c r="D22" s="24">
        <v>1</v>
      </c>
      <c r="E22" s="25">
        <f t="shared" si="0"/>
        <v>654</v>
      </c>
      <c r="F22" s="26">
        <f t="shared" si="1"/>
        <v>1526</v>
      </c>
      <c r="G22" s="27">
        <f t="shared" si="2"/>
        <v>1108.8</v>
      </c>
      <c r="H22" s="27">
        <f t="shared" si="3"/>
        <v>2634.8</v>
      </c>
      <c r="I22" s="50">
        <f t="shared" si="4"/>
        <v>3288.8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v>1108.8</v>
      </c>
    </row>
    <row r="23" ht="27" customHeight="1" spans="1:16">
      <c r="A23" s="21">
        <v>20</v>
      </c>
      <c r="B23" s="67"/>
      <c r="C23" s="23" t="s">
        <v>69</v>
      </c>
      <c r="D23" s="24">
        <v>4</v>
      </c>
      <c r="E23" s="25">
        <f t="shared" si="0"/>
        <v>2616</v>
      </c>
      <c r="F23" s="26">
        <f t="shared" si="1"/>
        <v>6104</v>
      </c>
      <c r="G23" s="27">
        <f t="shared" si="2"/>
        <v>4435.2</v>
      </c>
      <c r="H23" s="27">
        <f t="shared" si="3"/>
        <v>10539.2</v>
      </c>
      <c r="I23" s="50">
        <f t="shared" si="4"/>
        <v>13155.2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v>1108.8</v>
      </c>
    </row>
    <row r="24" ht="27" customHeight="1" spans="1:16">
      <c r="A24" s="21">
        <v>21</v>
      </c>
      <c r="B24" s="67"/>
      <c r="C24" s="23" t="s">
        <v>83</v>
      </c>
      <c r="D24" s="24">
        <v>2</v>
      </c>
      <c r="E24" s="25">
        <f t="shared" si="0"/>
        <v>1308</v>
      </c>
      <c r="F24" s="26">
        <f t="shared" si="1"/>
        <v>3052</v>
      </c>
      <c r="G24" s="27">
        <f t="shared" si="2"/>
        <v>2217.6</v>
      </c>
      <c r="H24" s="27">
        <f t="shared" si="3"/>
        <v>5269.6</v>
      </c>
      <c r="I24" s="50">
        <f t="shared" si="4"/>
        <v>6577.6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v>1108.8</v>
      </c>
    </row>
    <row r="25" ht="27" customHeight="1" spans="1:16">
      <c r="A25" s="21">
        <v>22</v>
      </c>
      <c r="B25" s="67"/>
      <c r="C25" s="23" t="s">
        <v>95</v>
      </c>
      <c r="D25" s="24">
        <v>1</v>
      </c>
      <c r="E25" s="25">
        <f t="shared" si="0"/>
        <v>654</v>
      </c>
      <c r="F25" s="26">
        <f t="shared" si="1"/>
        <v>1526</v>
      </c>
      <c r="G25" s="27">
        <f t="shared" si="2"/>
        <v>1108.8</v>
      </c>
      <c r="H25" s="27">
        <f t="shared" si="3"/>
        <v>2634.8</v>
      </c>
      <c r="I25" s="50">
        <f t="shared" si="4"/>
        <v>3288.8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v>1108.8</v>
      </c>
    </row>
    <row r="26" ht="27" customHeight="1" spans="1:16">
      <c r="A26" s="21">
        <v>23</v>
      </c>
      <c r="B26" s="67"/>
      <c r="C26" s="23" t="s">
        <v>103</v>
      </c>
      <c r="D26" s="24">
        <v>1</v>
      </c>
      <c r="E26" s="25">
        <f t="shared" si="0"/>
        <v>654</v>
      </c>
      <c r="F26" s="26">
        <f t="shared" si="1"/>
        <v>1526</v>
      </c>
      <c r="G26" s="27">
        <f t="shared" si="2"/>
        <v>1108.8</v>
      </c>
      <c r="H26" s="27">
        <f t="shared" si="3"/>
        <v>2634.8</v>
      </c>
      <c r="I26" s="50">
        <f t="shared" si="4"/>
        <v>3288.8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v>1108.8</v>
      </c>
    </row>
    <row r="27" ht="27" customHeight="1" spans="1:16">
      <c r="A27" s="21">
        <v>24</v>
      </c>
      <c r="B27" s="67"/>
      <c r="C27" s="23" t="s">
        <v>108</v>
      </c>
      <c r="D27" s="24">
        <v>2</v>
      </c>
      <c r="E27" s="25">
        <f t="shared" si="0"/>
        <v>1308</v>
      </c>
      <c r="F27" s="26">
        <f t="shared" si="1"/>
        <v>3052</v>
      </c>
      <c r="G27" s="27">
        <f>D27*P27</f>
        <v>2217.6</v>
      </c>
      <c r="H27" s="27">
        <f t="shared" si="3"/>
        <v>5269.6</v>
      </c>
      <c r="I27" s="50">
        <f t="shared" si="4"/>
        <v>6577.6</v>
      </c>
      <c r="J27" s="21"/>
      <c r="K27" s="77"/>
      <c r="L27" s="55"/>
      <c r="M27" s="55"/>
      <c r="N27" s="53">
        <f>2180*30%</f>
        <v>654</v>
      </c>
      <c r="O27" s="53">
        <f>2180*70%</f>
        <v>1526</v>
      </c>
      <c r="P27" s="53">
        <v>1108.8</v>
      </c>
    </row>
    <row r="28" ht="27" customHeight="1" spans="1:16">
      <c r="A28" s="21">
        <v>25</v>
      </c>
      <c r="B28" s="67"/>
      <c r="C28" s="23" t="s">
        <v>109</v>
      </c>
      <c r="D28" s="24">
        <v>1</v>
      </c>
      <c r="E28" s="25">
        <f t="shared" si="0"/>
        <v>654</v>
      </c>
      <c r="F28" s="26">
        <f t="shared" si="1"/>
        <v>1526</v>
      </c>
      <c r="G28" s="27">
        <f>D28*P28</f>
        <v>1108.8</v>
      </c>
      <c r="H28" s="27">
        <f t="shared" si="3"/>
        <v>2634.8</v>
      </c>
      <c r="I28" s="50">
        <f t="shared" si="4"/>
        <v>3288.8</v>
      </c>
      <c r="J28" s="21"/>
      <c r="K28" s="77"/>
      <c r="L28" s="55"/>
      <c r="M28" s="55"/>
      <c r="N28" s="53">
        <f>2180*30%</f>
        <v>654</v>
      </c>
      <c r="O28" s="53">
        <f>2180*70%</f>
        <v>1526</v>
      </c>
      <c r="P28" s="53">
        <v>1108.8</v>
      </c>
    </row>
    <row r="29" ht="27" customHeight="1" spans="1:16">
      <c r="A29" s="21">
        <v>26</v>
      </c>
      <c r="B29" s="67"/>
      <c r="C29" s="23" t="s">
        <v>112</v>
      </c>
      <c r="D29" s="24">
        <v>1</v>
      </c>
      <c r="E29" s="25">
        <f>D29*N29</f>
        <v>654</v>
      </c>
      <c r="F29" s="26">
        <f>D29*O29</f>
        <v>1526</v>
      </c>
      <c r="G29" s="27">
        <f>D29*P29</f>
        <v>1108.8</v>
      </c>
      <c r="H29" s="27">
        <f>F29+G29</f>
        <v>2634.8</v>
      </c>
      <c r="I29" s="50">
        <f>H29+E29</f>
        <v>3288.8</v>
      </c>
      <c r="J29" s="21"/>
      <c r="K29" s="77"/>
      <c r="L29" s="55"/>
      <c r="M29" s="55"/>
      <c r="N29" s="53">
        <f>2180*0.3</f>
        <v>654</v>
      </c>
      <c r="O29" s="53">
        <f>2180*0.7</f>
        <v>1526</v>
      </c>
      <c r="P29" s="53">
        <v>1108.8</v>
      </c>
    </row>
    <row r="30" ht="27" customHeight="1" spans="1:16">
      <c r="A30" s="21">
        <v>27</v>
      </c>
      <c r="B30" s="70"/>
      <c r="C30" s="23" t="s">
        <v>96</v>
      </c>
      <c r="D30" s="24">
        <v>1</v>
      </c>
      <c r="E30" s="25">
        <f t="shared" si="0"/>
        <v>654</v>
      </c>
      <c r="F30" s="26">
        <f t="shared" si="1"/>
        <v>1526</v>
      </c>
      <c r="G30" s="27">
        <f t="shared" si="2"/>
        <v>1108.8</v>
      </c>
      <c r="H30" s="27">
        <f t="shared" si="3"/>
        <v>2634.8</v>
      </c>
      <c r="I30" s="50">
        <f t="shared" si="4"/>
        <v>3288.8</v>
      </c>
      <c r="J30" s="21"/>
      <c r="K30" s="77"/>
      <c r="L30" s="55"/>
      <c r="M30" s="55"/>
      <c r="N30" s="53">
        <f>ROUND(2180*30%,2)</f>
        <v>654</v>
      </c>
      <c r="O30" s="53">
        <f t="shared" si="6"/>
        <v>1526</v>
      </c>
      <c r="P30" s="53">
        <v>1108.8</v>
      </c>
    </row>
    <row r="31" ht="27" customHeight="1" spans="1:16">
      <c r="A31" s="21">
        <v>28</v>
      </c>
      <c r="B31" s="32" t="s">
        <v>44</v>
      </c>
      <c r="C31" s="29"/>
      <c r="D31" s="22">
        <f t="shared" ref="D31:I31" si="7">SUM(D4:D30)</f>
        <v>83</v>
      </c>
      <c r="E31" s="25">
        <f t="shared" si="7"/>
        <v>54282</v>
      </c>
      <c r="F31" s="26">
        <f t="shared" si="7"/>
        <v>126658</v>
      </c>
      <c r="G31" s="27">
        <f t="shared" si="7"/>
        <v>92030.4</v>
      </c>
      <c r="H31" s="27">
        <f t="shared" si="7"/>
        <v>218688.4</v>
      </c>
      <c r="I31" s="50">
        <f t="shared" si="7"/>
        <v>272970.4</v>
      </c>
      <c r="J31" s="21"/>
      <c r="K31" s="77"/>
      <c r="L31" s="55"/>
      <c r="M31" s="55"/>
      <c r="N31" s="53"/>
      <c r="O31" s="53"/>
      <c r="P31" s="53"/>
    </row>
    <row r="32" ht="27" customHeight="1" spans="1:16">
      <c r="A32" s="21">
        <v>29</v>
      </c>
      <c r="B32" s="22" t="s">
        <v>70</v>
      </c>
      <c r="C32" s="29" t="s">
        <v>33</v>
      </c>
      <c r="D32" s="22">
        <v>2</v>
      </c>
      <c r="E32" s="25">
        <f>ROUND(D32*N32,2)</f>
        <v>1308</v>
      </c>
      <c r="F32" s="26">
        <f>ROUND(D32*O32,2)</f>
        <v>3052</v>
      </c>
      <c r="G32" s="27">
        <f t="shared" si="2"/>
        <v>2235.2</v>
      </c>
      <c r="H32" s="27">
        <f t="shared" ref="H32:H44" si="8">ROUND(F32+G32,2)</f>
        <v>5287.2</v>
      </c>
      <c r="I32" s="50">
        <f t="shared" ref="I32:I44" si="9">ROUND(H32+E32,2)</f>
        <v>6595.2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v>1117.6</v>
      </c>
    </row>
    <row r="33" ht="27" customHeight="1" spans="1:16">
      <c r="A33" s="21">
        <v>30</v>
      </c>
      <c r="B33" s="22"/>
      <c r="C33" s="29" t="s">
        <v>69</v>
      </c>
      <c r="D33" s="22">
        <v>1</v>
      </c>
      <c r="E33" s="25">
        <f t="shared" ref="E33:E44" si="10">ROUND(D33*N33,2)</f>
        <v>654</v>
      </c>
      <c r="F33" s="26">
        <f t="shared" ref="F33:F44" si="11">ROUND(D33*O33,2)</f>
        <v>1526</v>
      </c>
      <c r="G33" s="27">
        <f t="shared" si="2"/>
        <v>1117.6</v>
      </c>
      <c r="H33" s="27">
        <f t="shared" si="8"/>
        <v>2643.6</v>
      </c>
      <c r="I33" s="50">
        <f t="shared" si="9"/>
        <v>3297.6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v>1117.6</v>
      </c>
    </row>
    <row r="34" ht="27" customHeight="1" spans="1:16">
      <c r="A34" s="21">
        <v>31</v>
      </c>
      <c r="B34" s="22"/>
      <c r="C34" s="29" t="s">
        <v>75</v>
      </c>
      <c r="D34" s="22">
        <v>4</v>
      </c>
      <c r="E34" s="25">
        <f t="shared" si="10"/>
        <v>2616</v>
      </c>
      <c r="F34" s="26">
        <f t="shared" si="11"/>
        <v>6104</v>
      </c>
      <c r="G34" s="27">
        <f t="shared" si="2"/>
        <v>4470.4</v>
      </c>
      <c r="H34" s="27">
        <f t="shared" si="8"/>
        <v>10574.4</v>
      </c>
      <c r="I34" s="50">
        <f t="shared" si="9"/>
        <v>13190.4</v>
      </c>
      <c r="J34" s="21"/>
      <c r="K34" s="77"/>
      <c r="L34" s="55"/>
      <c r="M34" s="55"/>
      <c r="N34" s="53">
        <f t="shared" si="5"/>
        <v>654</v>
      </c>
      <c r="O34" s="53">
        <f t="shared" si="6"/>
        <v>1526</v>
      </c>
      <c r="P34" s="53">
        <v>1117.6</v>
      </c>
    </row>
    <row r="35" ht="27" customHeight="1" spans="1:16">
      <c r="A35" s="21">
        <v>32</v>
      </c>
      <c r="B35" s="22"/>
      <c r="C35" s="29" t="s">
        <v>76</v>
      </c>
      <c r="D35" s="22">
        <v>2</v>
      </c>
      <c r="E35" s="25">
        <f t="shared" si="10"/>
        <v>1308</v>
      </c>
      <c r="F35" s="26">
        <f t="shared" si="11"/>
        <v>3052</v>
      </c>
      <c r="G35" s="27">
        <f t="shared" si="2"/>
        <v>2235.2</v>
      </c>
      <c r="H35" s="27">
        <f t="shared" si="8"/>
        <v>5287.2</v>
      </c>
      <c r="I35" s="50">
        <f t="shared" si="9"/>
        <v>6595.2</v>
      </c>
      <c r="J35" s="21"/>
      <c r="K35" s="77"/>
      <c r="L35" s="55"/>
      <c r="M35" s="55"/>
      <c r="N35" s="53">
        <f t="shared" si="5"/>
        <v>654</v>
      </c>
      <c r="O35" s="53">
        <f t="shared" si="6"/>
        <v>1526</v>
      </c>
      <c r="P35" s="53">
        <v>1117.6</v>
      </c>
    </row>
    <row r="36" ht="27" customHeight="1" spans="1:16">
      <c r="A36" s="21">
        <v>33</v>
      </c>
      <c r="B36" s="22"/>
      <c r="C36" s="29" t="s">
        <v>77</v>
      </c>
      <c r="D36" s="22">
        <v>3</v>
      </c>
      <c r="E36" s="25">
        <f t="shared" si="10"/>
        <v>1962</v>
      </c>
      <c r="F36" s="26">
        <f t="shared" si="11"/>
        <v>4578</v>
      </c>
      <c r="G36" s="27">
        <f t="shared" si="2"/>
        <v>3352.8</v>
      </c>
      <c r="H36" s="27">
        <f t="shared" si="8"/>
        <v>7930.8</v>
      </c>
      <c r="I36" s="50">
        <f t="shared" si="9"/>
        <v>9892.8</v>
      </c>
      <c r="J36" s="21"/>
      <c r="K36" s="77"/>
      <c r="L36" s="55"/>
      <c r="M36" s="55"/>
      <c r="N36" s="53">
        <f t="shared" si="5"/>
        <v>654</v>
      </c>
      <c r="O36" s="53">
        <f t="shared" si="6"/>
        <v>1526</v>
      </c>
      <c r="P36" s="53">
        <v>1117.6</v>
      </c>
    </row>
    <row r="37" ht="27" customHeight="1" spans="1:16">
      <c r="A37" s="21">
        <v>34</v>
      </c>
      <c r="B37" s="22"/>
      <c r="C37" s="29" t="s">
        <v>60</v>
      </c>
      <c r="D37" s="22">
        <v>2</v>
      </c>
      <c r="E37" s="25">
        <f t="shared" si="10"/>
        <v>1308</v>
      </c>
      <c r="F37" s="26">
        <f t="shared" si="11"/>
        <v>3052</v>
      </c>
      <c r="G37" s="27">
        <f t="shared" si="2"/>
        <v>2235.2</v>
      </c>
      <c r="H37" s="27">
        <f t="shared" si="8"/>
        <v>5287.2</v>
      </c>
      <c r="I37" s="50">
        <f t="shared" si="9"/>
        <v>6595.2</v>
      </c>
      <c r="J37" s="21"/>
      <c r="K37" s="77"/>
      <c r="L37" s="55"/>
      <c r="M37" s="55"/>
      <c r="N37" s="53">
        <f t="shared" si="5"/>
        <v>654</v>
      </c>
      <c r="O37" s="53">
        <f t="shared" si="6"/>
        <v>1526</v>
      </c>
      <c r="P37" s="53">
        <v>1117.6</v>
      </c>
    </row>
    <row r="38" ht="27" customHeight="1" spans="1:16">
      <c r="A38" s="21">
        <v>35</v>
      </c>
      <c r="B38" s="22"/>
      <c r="C38" s="29" t="s">
        <v>67</v>
      </c>
      <c r="D38" s="22">
        <v>1</v>
      </c>
      <c r="E38" s="25">
        <f t="shared" si="10"/>
        <v>654</v>
      </c>
      <c r="F38" s="26">
        <f t="shared" si="11"/>
        <v>1526</v>
      </c>
      <c r="G38" s="27">
        <f t="shared" si="2"/>
        <v>1117.6</v>
      </c>
      <c r="H38" s="27">
        <f t="shared" si="8"/>
        <v>2643.6</v>
      </c>
      <c r="I38" s="50">
        <f t="shared" si="9"/>
        <v>3297.6</v>
      </c>
      <c r="J38" s="21"/>
      <c r="K38" s="77"/>
      <c r="L38" s="55"/>
      <c r="M38" s="55"/>
      <c r="N38" s="53">
        <f t="shared" si="5"/>
        <v>654</v>
      </c>
      <c r="O38" s="53">
        <f t="shared" si="6"/>
        <v>1526</v>
      </c>
      <c r="P38" s="53">
        <v>1117.6</v>
      </c>
    </row>
    <row r="39" ht="27" customHeight="1" spans="1:16">
      <c r="A39" s="21">
        <v>36</v>
      </c>
      <c r="B39" s="22"/>
      <c r="C39" s="29" t="s">
        <v>34</v>
      </c>
      <c r="D39" s="22">
        <v>3</v>
      </c>
      <c r="E39" s="25">
        <f t="shared" si="10"/>
        <v>1962</v>
      </c>
      <c r="F39" s="26">
        <f t="shared" si="11"/>
        <v>4578</v>
      </c>
      <c r="G39" s="27">
        <f t="shared" si="2"/>
        <v>3352.8</v>
      </c>
      <c r="H39" s="27">
        <f t="shared" si="8"/>
        <v>7930.8</v>
      </c>
      <c r="I39" s="50">
        <f t="shared" si="9"/>
        <v>9892.8</v>
      </c>
      <c r="J39" s="21"/>
      <c r="K39" s="77"/>
      <c r="L39" s="55"/>
      <c r="M39" s="55"/>
      <c r="N39" s="53">
        <f t="shared" si="5"/>
        <v>654</v>
      </c>
      <c r="O39" s="53">
        <f t="shared" si="6"/>
        <v>1526</v>
      </c>
      <c r="P39" s="53">
        <v>1117.6</v>
      </c>
    </row>
    <row r="40" ht="27" customHeight="1" spans="1:16">
      <c r="A40" s="21">
        <v>37</v>
      </c>
      <c r="B40" s="22"/>
      <c r="C40" s="29" t="s">
        <v>78</v>
      </c>
      <c r="D40" s="22">
        <v>9</v>
      </c>
      <c r="E40" s="25">
        <f t="shared" si="10"/>
        <v>5886</v>
      </c>
      <c r="F40" s="26">
        <f t="shared" si="11"/>
        <v>13734</v>
      </c>
      <c r="G40" s="27">
        <f t="shared" si="2"/>
        <v>10058.4</v>
      </c>
      <c r="H40" s="27">
        <f t="shared" si="8"/>
        <v>23792.4</v>
      </c>
      <c r="I40" s="50">
        <f t="shared" si="9"/>
        <v>29678.4</v>
      </c>
      <c r="J40" s="21"/>
      <c r="K40" s="77"/>
      <c r="L40" s="55"/>
      <c r="M40" s="55"/>
      <c r="N40" s="53">
        <f t="shared" si="5"/>
        <v>654</v>
      </c>
      <c r="O40" s="53">
        <f t="shared" si="6"/>
        <v>1526</v>
      </c>
      <c r="P40" s="53">
        <v>1117.6</v>
      </c>
    </row>
    <row r="41" ht="27" customHeight="1" spans="1:16">
      <c r="A41" s="21">
        <v>38</v>
      </c>
      <c r="B41" s="22"/>
      <c r="C41" s="29" t="s">
        <v>84</v>
      </c>
      <c r="D41" s="22">
        <v>2</v>
      </c>
      <c r="E41" s="25">
        <f t="shared" si="10"/>
        <v>1308</v>
      </c>
      <c r="F41" s="26">
        <f t="shared" si="11"/>
        <v>3052</v>
      </c>
      <c r="G41" s="27">
        <f t="shared" si="2"/>
        <v>2235.2</v>
      </c>
      <c r="H41" s="27">
        <f t="shared" si="8"/>
        <v>5287.2</v>
      </c>
      <c r="I41" s="50">
        <f t="shared" si="9"/>
        <v>6595.2</v>
      </c>
      <c r="J41" s="21"/>
      <c r="K41" s="78"/>
      <c r="L41" s="57"/>
      <c r="M41" s="57"/>
      <c r="N41" s="53">
        <f t="shared" si="5"/>
        <v>654</v>
      </c>
      <c r="O41" s="53">
        <f t="shared" si="6"/>
        <v>1526</v>
      </c>
      <c r="P41" s="53">
        <v>1117.6</v>
      </c>
    </row>
    <row r="42" ht="27" customHeight="1" spans="1:16">
      <c r="A42" s="21">
        <v>39</v>
      </c>
      <c r="B42" s="22"/>
      <c r="C42" s="29" t="s">
        <v>43</v>
      </c>
      <c r="D42" s="22">
        <v>1</v>
      </c>
      <c r="E42" s="25">
        <f>D42*N42</f>
        <v>654</v>
      </c>
      <c r="F42" s="26">
        <f t="shared" si="11"/>
        <v>1526</v>
      </c>
      <c r="G42" s="27">
        <f>D42*P42</f>
        <v>1117.6</v>
      </c>
      <c r="H42" s="27">
        <f t="shared" si="8"/>
        <v>2643.6</v>
      </c>
      <c r="I42" s="50">
        <f t="shared" si="9"/>
        <v>3297.6</v>
      </c>
      <c r="J42" s="21"/>
      <c r="K42" s="78"/>
      <c r="L42" s="57"/>
      <c r="M42" s="57"/>
      <c r="N42" s="53">
        <f>2180*30%</f>
        <v>654</v>
      </c>
      <c r="O42" s="53">
        <f>2180*70%</f>
        <v>1526</v>
      </c>
      <c r="P42" s="53">
        <v>1117.6</v>
      </c>
    </row>
    <row r="43" ht="27" customHeight="1" spans="1:16">
      <c r="A43" s="21">
        <v>40</v>
      </c>
      <c r="B43" s="22"/>
      <c r="C43" s="29" t="s">
        <v>108</v>
      </c>
      <c r="D43" s="22">
        <v>1</v>
      </c>
      <c r="E43" s="25">
        <f>D43*N43</f>
        <v>654</v>
      </c>
      <c r="F43" s="26">
        <f t="shared" si="11"/>
        <v>1526</v>
      </c>
      <c r="G43" s="27">
        <f>D43*P43</f>
        <v>1117.6</v>
      </c>
      <c r="H43" s="27">
        <f t="shared" si="8"/>
        <v>2643.6</v>
      </c>
      <c r="I43" s="50">
        <f t="shared" si="9"/>
        <v>3297.6</v>
      </c>
      <c r="J43" s="21"/>
      <c r="K43" s="78"/>
      <c r="L43" s="57"/>
      <c r="M43" s="57"/>
      <c r="N43" s="53">
        <f>2180*0.3</f>
        <v>654</v>
      </c>
      <c r="O43" s="53">
        <f>2180*0.7</f>
        <v>1526</v>
      </c>
      <c r="P43" s="53">
        <v>1117.6</v>
      </c>
    </row>
    <row r="44" ht="27" customHeight="1" spans="1:16">
      <c r="A44" s="21">
        <v>41</v>
      </c>
      <c r="B44" s="22"/>
      <c r="C44" s="29" t="s">
        <v>85</v>
      </c>
      <c r="D44" s="22">
        <v>4</v>
      </c>
      <c r="E44" s="25">
        <f t="shared" si="10"/>
        <v>2616</v>
      </c>
      <c r="F44" s="26">
        <f t="shared" si="11"/>
        <v>6104</v>
      </c>
      <c r="G44" s="27">
        <f t="shared" si="2"/>
        <v>4470.4</v>
      </c>
      <c r="H44" s="27">
        <f t="shared" si="8"/>
        <v>10574.4</v>
      </c>
      <c r="I44" s="50">
        <f t="shared" si="9"/>
        <v>13190.4</v>
      </c>
      <c r="J44" s="21"/>
      <c r="K44" s="77"/>
      <c r="L44" s="55"/>
      <c r="M44" s="55"/>
      <c r="N44" s="53">
        <f t="shared" si="5"/>
        <v>654</v>
      </c>
      <c r="O44" s="53">
        <f t="shared" si="6"/>
        <v>1526</v>
      </c>
      <c r="P44" s="53">
        <v>1117.6</v>
      </c>
    </row>
    <row r="45" ht="27" customHeight="1" spans="1:16">
      <c r="A45" s="21">
        <v>42</v>
      </c>
      <c r="B45" s="32" t="s">
        <v>44</v>
      </c>
      <c r="C45" s="29"/>
      <c r="D45" s="22">
        <f t="shared" ref="D45:I45" si="12">SUM(D32:D44)</f>
        <v>35</v>
      </c>
      <c r="E45" s="25">
        <f t="shared" si="12"/>
        <v>22890</v>
      </c>
      <c r="F45" s="26">
        <f t="shared" si="12"/>
        <v>53410</v>
      </c>
      <c r="G45" s="27">
        <f t="shared" si="12"/>
        <v>39116</v>
      </c>
      <c r="H45" s="27">
        <f t="shared" si="12"/>
        <v>92526</v>
      </c>
      <c r="I45" s="50">
        <f t="shared" si="12"/>
        <v>115416</v>
      </c>
      <c r="J45" s="21"/>
      <c r="K45" s="79"/>
      <c r="L45" s="58"/>
      <c r="M45" s="55"/>
      <c r="N45" s="53"/>
      <c r="O45" s="53"/>
      <c r="P45" s="53"/>
    </row>
    <row r="46" ht="44.25" customHeight="1" spans="1:16">
      <c r="A46" s="21">
        <v>43</v>
      </c>
      <c r="B46" s="33" t="s">
        <v>90</v>
      </c>
      <c r="C46" s="33" t="s">
        <v>12</v>
      </c>
      <c r="D46" s="22">
        <v>1</v>
      </c>
      <c r="E46" s="25">
        <f>ROUND(D46*N46,2)</f>
        <v>654</v>
      </c>
      <c r="F46" s="26">
        <f>ROUND(D46*O46,2)</f>
        <v>1526</v>
      </c>
      <c r="G46" s="27">
        <f t="shared" si="2"/>
        <v>1115.4</v>
      </c>
      <c r="H46" s="27">
        <f t="shared" si="3"/>
        <v>2641.4</v>
      </c>
      <c r="I46" s="50">
        <f t="shared" si="4"/>
        <v>3295.4</v>
      </c>
      <c r="J46" s="21"/>
      <c r="K46" s="77"/>
      <c r="L46" s="57"/>
      <c r="M46" s="57">
        <f>G47-G6</f>
        <v>131153</v>
      </c>
      <c r="N46" s="53">
        <f t="shared" si="5"/>
        <v>654</v>
      </c>
      <c r="O46" s="53">
        <f t="shared" si="6"/>
        <v>1526</v>
      </c>
      <c r="P46" s="53">
        <v>1115.4</v>
      </c>
    </row>
    <row r="47" ht="30" customHeight="1" spans="1:19">
      <c r="A47" s="71" t="s">
        <v>15</v>
      </c>
      <c r="B47" s="72"/>
      <c r="C47" s="73"/>
      <c r="D47" s="21">
        <f>D46+D45+D31</f>
        <v>119</v>
      </c>
      <c r="E47" s="25">
        <f>E46+E45+E31</f>
        <v>77826</v>
      </c>
      <c r="F47" s="26">
        <f>F46+F31+F45</f>
        <v>181594</v>
      </c>
      <c r="G47" s="27">
        <f>G46+G45+G31</f>
        <v>132261.8</v>
      </c>
      <c r="H47" s="50">
        <f>H46+H31+H45</f>
        <v>313855.8</v>
      </c>
      <c r="I47" s="50">
        <f>I46+I45+I31</f>
        <v>391681.8</v>
      </c>
      <c r="J47" s="31"/>
      <c r="K47" s="53"/>
      <c r="L47" s="62">
        <f>I47</f>
        <v>391681.8</v>
      </c>
      <c r="M47" s="80">
        <v>375220.2</v>
      </c>
      <c r="N47" s="53"/>
      <c r="O47" s="53"/>
      <c r="P47" s="53"/>
      <c r="R47" s="4"/>
      <c r="S47" s="65"/>
    </row>
    <row r="48" ht="80.1" customHeight="1" spans="1:16">
      <c r="A48" s="74" t="s">
        <v>115</v>
      </c>
      <c r="B48" s="75"/>
      <c r="C48" s="75"/>
      <c r="D48" s="75"/>
      <c r="E48" s="75"/>
      <c r="F48" s="75"/>
      <c r="G48" s="75"/>
      <c r="H48" s="75"/>
      <c r="I48" s="75"/>
      <c r="J48" s="81"/>
      <c r="K48" s="53"/>
      <c r="L48" s="80"/>
      <c r="M48" s="80"/>
      <c r="N48" s="53"/>
      <c r="O48" s="53"/>
      <c r="P48" s="53"/>
    </row>
    <row r="49" ht="80.1" customHeight="1" spans="1:16">
      <c r="A49" s="74" t="s">
        <v>46</v>
      </c>
      <c r="B49" s="76"/>
      <c r="C49" s="76"/>
      <c r="D49" s="76"/>
      <c r="E49" s="76"/>
      <c r="F49" s="76"/>
      <c r="G49" s="76"/>
      <c r="H49" s="76"/>
      <c r="I49" s="76"/>
      <c r="J49" s="82"/>
      <c r="K49" s="64"/>
      <c r="L49" s="63"/>
      <c r="M49" s="63"/>
      <c r="N49" s="83"/>
      <c r="O49" s="64"/>
      <c r="P49" s="64"/>
    </row>
    <row r="50" ht="80.1" customHeight="1" spans="1:16">
      <c r="A50" s="74" t="s">
        <v>47</v>
      </c>
      <c r="B50" s="75"/>
      <c r="C50" s="75"/>
      <c r="D50" s="75"/>
      <c r="E50" s="75"/>
      <c r="F50" s="75"/>
      <c r="G50" s="75"/>
      <c r="H50" s="75"/>
      <c r="I50" s="75"/>
      <c r="J50" s="81"/>
      <c r="K50" s="64"/>
      <c r="L50" s="63"/>
      <c r="M50" s="63"/>
      <c r="N50" s="83"/>
      <c r="O50" s="64"/>
      <c r="P50" s="64"/>
    </row>
    <row r="51" ht="80.1" customHeight="1" spans="1:16">
      <c r="A51" s="74" t="s">
        <v>48</v>
      </c>
      <c r="B51" s="75"/>
      <c r="C51" s="75"/>
      <c r="D51" s="75"/>
      <c r="E51" s="75"/>
      <c r="F51" s="75"/>
      <c r="G51" s="75"/>
      <c r="H51" s="75"/>
      <c r="I51" s="75"/>
      <c r="J51" s="81"/>
      <c r="K51" s="64"/>
      <c r="L51" s="63"/>
      <c r="M51" s="63"/>
      <c r="N51" s="83"/>
      <c r="O51" s="64"/>
      <c r="P51" s="64"/>
    </row>
    <row r="52" ht="80.1" customHeight="1" spans="1:16">
      <c r="A52" s="74" t="s">
        <v>49</v>
      </c>
      <c r="B52" s="75"/>
      <c r="C52" s="75"/>
      <c r="D52" s="75"/>
      <c r="E52" s="75"/>
      <c r="F52" s="75"/>
      <c r="G52" s="75"/>
      <c r="H52" s="75"/>
      <c r="I52" s="75"/>
      <c r="J52" s="81"/>
      <c r="K52" s="64"/>
      <c r="L52" s="63"/>
      <c r="M52" s="63"/>
      <c r="N52" s="83"/>
      <c r="O52" s="64"/>
      <c r="P52" s="64"/>
    </row>
  </sheetData>
  <mergeCells count="19">
    <mergeCell ref="A1:J1"/>
    <mergeCell ref="E2:F2"/>
    <mergeCell ref="B31:C31"/>
    <mergeCell ref="B45:C45"/>
    <mergeCell ref="A47:C47"/>
    <mergeCell ref="A48:J48"/>
    <mergeCell ref="A49:J49"/>
    <mergeCell ref="A50:J50"/>
    <mergeCell ref="A51:J51"/>
    <mergeCell ref="A52:J52"/>
    <mergeCell ref="A2:A3"/>
    <mergeCell ref="B2:B3"/>
    <mergeCell ref="B4:B30"/>
    <mergeCell ref="B32:B44"/>
    <mergeCell ref="C2:C3"/>
    <mergeCell ref="D2:D3"/>
    <mergeCell ref="H2:H3"/>
    <mergeCell ref="I2:I3"/>
    <mergeCell ref="J2:J3"/>
  </mergeCells>
  <pageMargins left="0.511811023622047" right="0.511811023622047" top="0.551181102362205" bottom="0.15748031496063" header="0.31496062992126" footer="0.31496062992126"/>
  <pageSetup paperSize="9" scale="85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topLeftCell="A37" workbookViewId="0">
      <selection activeCell="L37" sqref="L37"/>
    </sheetView>
  </sheetViews>
  <sheetFormatPr defaultColWidth="9" defaultRowHeight="13.5"/>
  <cols>
    <col min="1" max="1" width="3.875" customWidth="1"/>
    <col min="2" max="2" width="19.25" customWidth="1"/>
    <col min="3" max="3" width="12.75" customWidth="1"/>
    <col min="4" max="4" width="5.5" customWidth="1"/>
    <col min="5" max="5" width="9.25" style="3" customWidth="1"/>
    <col min="6" max="6" width="8.75" style="4" customWidth="1"/>
    <col min="7" max="7" width="12.5" style="5" customWidth="1"/>
    <col min="8" max="8" width="12.75" style="5" customWidth="1"/>
    <col min="9" max="9" width="12.25" style="5" customWidth="1"/>
    <col min="10" max="10" width="3.5" style="5" customWidth="1"/>
    <col min="11" max="11" width="11.625" customWidth="1"/>
    <col min="12" max="12" width="29.875" style="7" customWidth="1"/>
    <col min="13" max="13" width="11.625" style="8" customWidth="1"/>
    <col min="14" max="14" width="12" style="3" customWidth="1"/>
    <col min="15" max="15" width="11.125" style="3" customWidth="1"/>
    <col min="16" max="16" width="10.125" style="3" customWidth="1"/>
    <col min="18" max="18" width="10.5" customWidth="1"/>
    <col min="19" max="19" width="11.625" customWidth="1"/>
    <col min="20" max="21" width="10.5" customWidth="1"/>
  </cols>
  <sheetData>
    <row r="1" ht="36.75" customHeight="1" spans="1:16">
      <c r="A1" s="9" t="s">
        <v>116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27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27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27" customHeight="1" spans="1:16">
      <c r="A4" s="21">
        <v>1</v>
      </c>
      <c r="B4" s="66" t="s">
        <v>32</v>
      </c>
      <c r="C4" s="23" t="s">
        <v>33</v>
      </c>
      <c r="D4" s="24">
        <v>8</v>
      </c>
      <c r="E4" s="25">
        <f t="shared" ref="E4:E30" si="0">ROUND(D4*N4,2)</f>
        <v>5232</v>
      </c>
      <c r="F4" s="26">
        <f t="shared" ref="F4:F30" si="1">ROUND(D4*O4,2)</f>
        <v>12208</v>
      </c>
      <c r="G4" s="27">
        <f t="shared" ref="G4:G46" si="2">ROUND(D4*P4,2)</f>
        <v>8870.4</v>
      </c>
      <c r="H4" s="27">
        <f>ROUND(F4+G4,2)</f>
        <v>21078.4</v>
      </c>
      <c r="I4" s="50">
        <f>ROUND(H4+E4,2)</f>
        <v>26310.4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v>1108.8</v>
      </c>
    </row>
    <row r="5" ht="27" customHeight="1" spans="1:16">
      <c r="A5" s="21">
        <v>2</v>
      </c>
      <c r="B5" s="67"/>
      <c r="C5" s="23" t="s">
        <v>34</v>
      </c>
      <c r="D5" s="24">
        <v>1</v>
      </c>
      <c r="E5" s="25">
        <f t="shared" si="0"/>
        <v>654</v>
      </c>
      <c r="F5" s="26">
        <f t="shared" si="1"/>
        <v>1526</v>
      </c>
      <c r="G5" s="27">
        <f t="shared" si="2"/>
        <v>1108.8</v>
      </c>
      <c r="H5" s="27">
        <f t="shared" ref="H5:H46" si="3">ROUND(F5+G5,2)</f>
        <v>2634.8</v>
      </c>
      <c r="I5" s="50">
        <f t="shared" ref="I5:I46" si="4">ROUND(H5+E5,2)</f>
        <v>3288.8</v>
      </c>
      <c r="J5" s="21"/>
      <c r="K5" s="77"/>
      <c r="L5" s="52"/>
      <c r="M5" s="52"/>
      <c r="N5" s="53">
        <f t="shared" ref="N5:N46" si="5">ROUND(2180*30%,2)</f>
        <v>654</v>
      </c>
      <c r="O5" s="53">
        <f t="shared" ref="O5:O46" si="6">ROUND(2180*70%,2)</f>
        <v>1526</v>
      </c>
      <c r="P5" s="53">
        <v>1108.8</v>
      </c>
    </row>
    <row r="6" ht="27" customHeight="1" spans="1:16">
      <c r="A6" s="21">
        <v>3</v>
      </c>
      <c r="B6" s="67"/>
      <c r="C6" s="68" t="s">
        <v>35</v>
      </c>
      <c r="D6" s="24">
        <v>1</v>
      </c>
      <c r="E6" s="25">
        <f t="shared" si="0"/>
        <v>654</v>
      </c>
      <c r="F6" s="26">
        <f t="shared" si="1"/>
        <v>1526</v>
      </c>
      <c r="G6" s="27">
        <f t="shared" si="2"/>
        <v>1108.8</v>
      </c>
      <c r="H6" s="27">
        <f t="shared" si="3"/>
        <v>2634.8</v>
      </c>
      <c r="I6" s="50">
        <f t="shared" si="4"/>
        <v>3288.8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v>1108.8</v>
      </c>
    </row>
    <row r="7" ht="27" customHeight="1" spans="1:16">
      <c r="A7" s="21">
        <v>4</v>
      </c>
      <c r="B7" s="67"/>
      <c r="C7" s="23" t="s">
        <v>36</v>
      </c>
      <c r="D7" s="24">
        <v>2</v>
      </c>
      <c r="E7" s="25">
        <f t="shared" si="0"/>
        <v>1308</v>
      </c>
      <c r="F7" s="26">
        <f t="shared" si="1"/>
        <v>3052</v>
      </c>
      <c r="G7" s="27">
        <f t="shared" si="2"/>
        <v>2217.6</v>
      </c>
      <c r="H7" s="27">
        <f t="shared" si="3"/>
        <v>5269.6</v>
      </c>
      <c r="I7" s="50">
        <f t="shared" si="4"/>
        <v>6577.6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v>1108.8</v>
      </c>
    </row>
    <row r="8" ht="27" customHeight="1" spans="1:16">
      <c r="A8" s="21">
        <v>5</v>
      </c>
      <c r="B8" s="67"/>
      <c r="C8" s="68" t="s">
        <v>37</v>
      </c>
      <c r="D8" s="24">
        <v>4</v>
      </c>
      <c r="E8" s="25">
        <f t="shared" si="0"/>
        <v>2616</v>
      </c>
      <c r="F8" s="26">
        <f t="shared" si="1"/>
        <v>6104</v>
      </c>
      <c r="G8" s="27">
        <f t="shared" si="2"/>
        <v>4435.2</v>
      </c>
      <c r="H8" s="27">
        <f t="shared" si="3"/>
        <v>10539.2</v>
      </c>
      <c r="I8" s="50">
        <f t="shared" si="4"/>
        <v>13155.2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v>1108.8</v>
      </c>
    </row>
    <row r="9" ht="27" customHeight="1" spans="1:16">
      <c r="A9" s="21">
        <v>6</v>
      </c>
      <c r="B9" s="67"/>
      <c r="C9" s="23" t="s">
        <v>38</v>
      </c>
      <c r="D9" s="24">
        <v>4</v>
      </c>
      <c r="E9" s="25">
        <f t="shared" si="0"/>
        <v>2616</v>
      </c>
      <c r="F9" s="26">
        <f t="shared" si="1"/>
        <v>6104</v>
      </c>
      <c r="G9" s="27">
        <f t="shared" si="2"/>
        <v>4435.2</v>
      </c>
      <c r="H9" s="27">
        <f t="shared" si="3"/>
        <v>10539.2</v>
      </c>
      <c r="I9" s="50">
        <f t="shared" si="4"/>
        <v>13155.2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v>1108.8</v>
      </c>
    </row>
    <row r="10" ht="27" customHeight="1" spans="1:16">
      <c r="A10" s="21">
        <v>7</v>
      </c>
      <c r="B10" s="67"/>
      <c r="C10" s="23" t="s">
        <v>39</v>
      </c>
      <c r="D10" s="24">
        <v>1</v>
      </c>
      <c r="E10" s="25">
        <f t="shared" si="0"/>
        <v>654</v>
      </c>
      <c r="F10" s="26">
        <f t="shared" si="1"/>
        <v>1526</v>
      </c>
      <c r="G10" s="27">
        <f t="shared" si="2"/>
        <v>1108.8</v>
      </c>
      <c r="H10" s="27">
        <f t="shared" si="3"/>
        <v>2634.8</v>
      </c>
      <c r="I10" s="50">
        <f t="shared" si="4"/>
        <v>3288.8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v>1108.8</v>
      </c>
    </row>
    <row r="11" ht="27" customHeight="1" spans="1:16">
      <c r="A11" s="21">
        <v>8</v>
      </c>
      <c r="B11" s="67"/>
      <c r="C11" s="23" t="s">
        <v>40</v>
      </c>
      <c r="D11" s="24">
        <v>3</v>
      </c>
      <c r="E11" s="25">
        <f t="shared" si="0"/>
        <v>1962</v>
      </c>
      <c r="F11" s="26">
        <f t="shared" si="1"/>
        <v>4578</v>
      </c>
      <c r="G11" s="27">
        <f t="shared" si="2"/>
        <v>3326.4</v>
      </c>
      <c r="H11" s="27">
        <f t="shared" si="3"/>
        <v>7904.4</v>
      </c>
      <c r="I11" s="50">
        <f t="shared" si="4"/>
        <v>9866.4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v>1108.8</v>
      </c>
    </row>
    <row r="12" ht="27" customHeight="1" spans="1:16">
      <c r="A12" s="21">
        <v>9</v>
      </c>
      <c r="B12" s="67"/>
      <c r="C12" s="23" t="s">
        <v>41</v>
      </c>
      <c r="D12" s="24">
        <v>4</v>
      </c>
      <c r="E12" s="25">
        <f t="shared" si="0"/>
        <v>2616</v>
      </c>
      <c r="F12" s="26">
        <f t="shared" si="1"/>
        <v>6104</v>
      </c>
      <c r="G12" s="27">
        <f t="shared" si="2"/>
        <v>4435.2</v>
      </c>
      <c r="H12" s="27">
        <f t="shared" si="3"/>
        <v>10539.2</v>
      </c>
      <c r="I12" s="50">
        <f t="shared" si="4"/>
        <v>13155.2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v>1108.8</v>
      </c>
    </row>
    <row r="13" ht="27" customHeight="1" spans="1:16">
      <c r="A13" s="21">
        <v>10</v>
      </c>
      <c r="B13" s="67"/>
      <c r="C13" s="23" t="s">
        <v>42</v>
      </c>
      <c r="D13" s="24">
        <v>2</v>
      </c>
      <c r="E13" s="25">
        <f t="shared" si="0"/>
        <v>1308</v>
      </c>
      <c r="F13" s="26">
        <f t="shared" si="1"/>
        <v>3052</v>
      </c>
      <c r="G13" s="27">
        <f t="shared" si="2"/>
        <v>2217.6</v>
      </c>
      <c r="H13" s="27">
        <f t="shared" si="3"/>
        <v>5269.6</v>
      </c>
      <c r="I13" s="50">
        <f t="shared" si="4"/>
        <v>6577.6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v>1108.8</v>
      </c>
    </row>
    <row r="14" ht="27" customHeight="1" spans="1:16">
      <c r="A14" s="21">
        <v>11</v>
      </c>
      <c r="B14" s="67"/>
      <c r="C14" s="69" t="s">
        <v>43</v>
      </c>
      <c r="D14" s="24">
        <v>9</v>
      </c>
      <c r="E14" s="25">
        <f t="shared" si="0"/>
        <v>5886</v>
      </c>
      <c r="F14" s="26">
        <f t="shared" si="1"/>
        <v>13734</v>
      </c>
      <c r="G14" s="27">
        <f t="shared" si="2"/>
        <v>9979.2</v>
      </c>
      <c r="H14" s="27">
        <f t="shared" si="3"/>
        <v>23713.2</v>
      </c>
      <c r="I14" s="50">
        <f t="shared" si="4"/>
        <v>29599.2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v>1108.8</v>
      </c>
    </row>
    <row r="15" ht="27" customHeight="1" spans="1:16">
      <c r="A15" s="21">
        <v>12</v>
      </c>
      <c r="B15" s="67"/>
      <c r="C15" s="23" t="s">
        <v>53</v>
      </c>
      <c r="D15" s="24">
        <v>2</v>
      </c>
      <c r="E15" s="25">
        <f t="shared" si="0"/>
        <v>1308</v>
      </c>
      <c r="F15" s="26">
        <f t="shared" si="1"/>
        <v>3052</v>
      </c>
      <c r="G15" s="27">
        <f t="shared" si="2"/>
        <v>2217.6</v>
      </c>
      <c r="H15" s="27">
        <f t="shared" si="3"/>
        <v>5269.6</v>
      </c>
      <c r="I15" s="50">
        <f t="shared" si="4"/>
        <v>6577.6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v>1108.8</v>
      </c>
    </row>
    <row r="16" ht="27" customHeight="1" spans="1:16">
      <c r="A16" s="21">
        <v>13</v>
      </c>
      <c r="B16" s="67"/>
      <c r="C16" s="23" t="s">
        <v>54</v>
      </c>
      <c r="D16" s="24">
        <v>5</v>
      </c>
      <c r="E16" s="25">
        <f t="shared" si="0"/>
        <v>3270</v>
      </c>
      <c r="F16" s="26">
        <f t="shared" si="1"/>
        <v>7630</v>
      </c>
      <c r="G16" s="27">
        <f t="shared" si="2"/>
        <v>5544</v>
      </c>
      <c r="H16" s="27">
        <f t="shared" si="3"/>
        <v>13174</v>
      </c>
      <c r="I16" s="50">
        <f t="shared" si="4"/>
        <v>16444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v>1108.8</v>
      </c>
    </row>
    <row r="17" ht="27" customHeight="1" spans="1:16">
      <c r="A17" s="21">
        <v>14</v>
      </c>
      <c r="B17" s="67"/>
      <c r="C17" s="23" t="s">
        <v>55</v>
      </c>
      <c r="D17" s="24">
        <v>11</v>
      </c>
      <c r="E17" s="25">
        <f t="shared" si="0"/>
        <v>7194</v>
      </c>
      <c r="F17" s="26">
        <f t="shared" si="1"/>
        <v>16786</v>
      </c>
      <c r="G17" s="27">
        <f t="shared" si="2"/>
        <v>12196.8</v>
      </c>
      <c r="H17" s="27">
        <f t="shared" si="3"/>
        <v>28982.8</v>
      </c>
      <c r="I17" s="50">
        <f t="shared" si="4"/>
        <v>36176.8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v>1108.8</v>
      </c>
    </row>
    <row r="18" ht="27" customHeight="1" spans="1:16">
      <c r="A18" s="21">
        <v>15</v>
      </c>
      <c r="B18" s="67"/>
      <c r="C18" s="23" t="s">
        <v>60</v>
      </c>
      <c r="D18" s="24">
        <v>4</v>
      </c>
      <c r="E18" s="25">
        <f t="shared" si="0"/>
        <v>2616</v>
      </c>
      <c r="F18" s="26">
        <f t="shared" si="1"/>
        <v>6104</v>
      </c>
      <c r="G18" s="27">
        <f t="shared" si="2"/>
        <v>4435.2</v>
      </c>
      <c r="H18" s="27">
        <f t="shared" si="3"/>
        <v>10539.2</v>
      </c>
      <c r="I18" s="50">
        <f t="shared" si="4"/>
        <v>13155.2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v>1108.8</v>
      </c>
    </row>
    <row r="19" ht="27" customHeight="1" spans="1:16">
      <c r="A19" s="21">
        <v>16</v>
      </c>
      <c r="B19" s="67"/>
      <c r="C19" s="23" t="s">
        <v>61</v>
      </c>
      <c r="D19" s="24">
        <v>4</v>
      </c>
      <c r="E19" s="25">
        <f t="shared" si="0"/>
        <v>2616</v>
      </c>
      <c r="F19" s="26">
        <f t="shared" si="1"/>
        <v>6104</v>
      </c>
      <c r="G19" s="27">
        <f t="shared" si="2"/>
        <v>4435.2</v>
      </c>
      <c r="H19" s="27">
        <f t="shared" si="3"/>
        <v>10539.2</v>
      </c>
      <c r="I19" s="50">
        <f t="shared" si="4"/>
        <v>13155.2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v>1108.8</v>
      </c>
    </row>
    <row r="20" ht="27" customHeight="1" spans="1:16">
      <c r="A20" s="21">
        <v>17</v>
      </c>
      <c r="B20" s="67"/>
      <c r="C20" s="23" t="s">
        <v>62</v>
      </c>
      <c r="D20" s="24">
        <v>1</v>
      </c>
      <c r="E20" s="25">
        <f t="shared" si="0"/>
        <v>654</v>
      </c>
      <c r="F20" s="26">
        <f t="shared" si="1"/>
        <v>1526</v>
      </c>
      <c r="G20" s="27">
        <f t="shared" si="2"/>
        <v>1108.8</v>
      </c>
      <c r="H20" s="27">
        <f t="shared" si="3"/>
        <v>2634.8</v>
      </c>
      <c r="I20" s="50">
        <f t="shared" si="4"/>
        <v>3288.8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v>1108.8</v>
      </c>
    </row>
    <row r="21" ht="27" customHeight="1" spans="1:16">
      <c r="A21" s="21">
        <v>18</v>
      </c>
      <c r="B21" s="67"/>
      <c r="C21" s="23" t="s">
        <v>67</v>
      </c>
      <c r="D21" s="24">
        <v>3</v>
      </c>
      <c r="E21" s="25">
        <f t="shared" si="0"/>
        <v>1962</v>
      </c>
      <c r="F21" s="26">
        <f t="shared" si="1"/>
        <v>4578</v>
      </c>
      <c r="G21" s="27">
        <f t="shared" si="2"/>
        <v>3326.4</v>
      </c>
      <c r="H21" s="27">
        <f t="shared" si="3"/>
        <v>7904.4</v>
      </c>
      <c r="I21" s="50">
        <f t="shared" si="4"/>
        <v>9866.4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v>1108.8</v>
      </c>
    </row>
    <row r="22" ht="27" customHeight="1" spans="1:16">
      <c r="A22" s="21">
        <v>19</v>
      </c>
      <c r="B22" s="67"/>
      <c r="C22" s="23" t="s">
        <v>68</v>
      </c>
      <c r="D22" s="24">
        <v>1</v>
      </c>
      <c r="E22" s="25">
        <f t="shared" si="0"/>
        <v>654</v>
      </c>
      <c r="F22" s="26">
        <f t="shared" si="1"/>
        <v>1526</v>
      </c>
      <c r="G22" s="27">
        <f t="shared" si="2"/>
        <v>1108.8</v>
      </c>
      <c r="H22" s="27">
        <f t="shared" si="3"/>
        <v>2634.8</v>
      </c>
      <c r="I22" s="50">
        <f t="shared" si="4"/>
        <v>3288.8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v>1108.8</v>
      </c>
    </row>
    <row r="23" ht="27" customHeight="1" spans="1:16">
      <c r="A23" s="21">
        <v>20</v>
      </c>
      <c r="B23" s="67"/>
      <c r="C23" s="23" t="s">
        <v>69</v>
      </c>
      <c r="D23" s="24">
        <v>4</v>
      </c>
      <c r="E23" s="25">
        <f t="shared" si="0"/>
        <v>2616</v>
      </c>
      <c r="F23" s="26">
        <f t="shared" si="1"/>
        <v>6104</v>
      </c>
      <c r="G23" s="27">
        <f t="shared" si="2"/>
        <v>4435.2</v>
      </c>
      <c r="H23" s="27">
        <f t="shared" si="3"/>
        <v>10539.2</v>
      </c>
      <c r="I23" s="50">
        <f t="shared" si="4"/>
        <v>13155.2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v>1108.8</v>
      </c>
    </row>
    <row r="24" ht="27" customHeight="1" spans="1:16">
      <c r="A24" s="21">
        <v>21</v>
      </c>
      <c r="B24" s="67"/>
      <c r="C24" s="23" t="s">
        <v>83</v>
      </c>
      <c r="D24" s="24">
        <v>2</v>
      </c>
      <c r="E24" s="25">
        <f t="shared" si="0"/>
        <v>1308</v>
      </c>
      <c r="F24" s="26">
        <f t="shared" si="1"/>
        <v>3052</v>
      </c>
      <c r="G24" s="27">
        <f t="shared" si="2"/>
        <v>2217.6</v>
      </c>
      <c r="H24" s="27">
        <f t="shared" si="3"/>
        <v>5269.6</v>
      </c>
      <c r="I24" s="50">
        <f t="shared" si="4"/>
        <v>6577.6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v>1108.8</v>
      </c>
    </row>
    <row r="25" ht="27" customHeight="1" spans="1:16">
      <c r="A25" s="21">
        <v>22</v>
      </c>
      <c r="B25" s="67"/>
      <c r="C25" s="23" t="s">
        <v>95</v>
      </c>
      <c r="D25" s="24">
        <v>3</v>
      </c>
      <c r="E25" s="25">
        <f t="shared" si="0"/>
        <v>1962</v>
      </c>
      <c r="F25" s="26">
        <f t="shared" si="1"/>
        <v>4578</v>
      </c>
      <c r="G25" s="27">
        <f t="shared" si="2"/>
        <v>3326.4</v>
      </c>
      <c r="H25" s="27">
        <f t="shared" si="3"/>
        <v>7904.4</v>
      </c>
      <c r="I25" s="50">
        <f t="shared" si="4"/>
        <v>9866.4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v>1108.8</v>
      </c>
    </row>
    <row r="26" ht="27" customHeight="1" spans="1:16">
      <c r="A26" s="21">
        <v>23</v>
      </c>
      <c r="B26" s="67"/>
      <c r="C26" s="23" t="s">
        <v>103</v>
      </c>
      <c r="D26" s="24">
        <v>1</v>
      </c>
      <c r="E26" s="25">
        <f t="shared" si="0"/>
        <v>654</v>
      </c>
      <c r="F26" s="26">
        <f t="shared" si="1"/>
        <v>1526</v>
      </c>
      <c r="G26" s="27">
        <f t="shared" si="2"/>
        <v>1108.8</v>
      </c>
      <c r="H26" s="27">
        <f t="shared" si="3"/>
        <v>2634.8</v>
      </c>
      <c r="I26" s="50">
        <f t="shared" si="4"/>
        <v>3288.8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v>1108.8</v>
      </c>
    </row>
    <row r="27" ht="27" customHeight="1" spans="1:16">
      <c r="A27" s="21">
        <v>24</v>
      </c>
      <c r="B27" s="67"/>
      <c r="C27" s="23" t="s">
        <v>108</v>
      </c>
      <c r="D27" s="24">
        <v>2</v>
      </c>
      <c r="E27" s="25">
        <f t="shared" si="0"/>
        <v>1308</v>
      </c>
      <c r="F27" s="26">
        <f t="shared" si="1"/>
        <v>3052</v>
      </c>
      <c r="G27" s="27">
        <f>D27*P27</f>
        <v>2217.6</v>
      </c>
      <c r="H27" s="27">
        <f t="shared" si="3"/>
        <v>5269.6</v>
      </c>
      <c r="I27" s="50">
        <f t="shared" si="4"/>
        <v>6577.6</v>
      </c>
      <c r="J27" s="21"/>
      <c r="K27" s="77"/>
      <c r="L27" s="55"/>
      <c r="M27" s="55"/>
      <c r="N27" s="53">
        <f>2180*30%</f>
        <v>654</v>
      </c>
      <c r="O27" s="53">
        <f>2180*70%</f>
        <v>1526</v>
      </c>
      <c r="P27" s="53">
        <v>1108.8</v>
      </c>
    </row>
    <row r="28" ht="27" customHeight="1" spans="1:16">
      <c r="A28" s="21">
        <v>25</v>
      </c>
      <c r="B28" s="67"/>
      <c r="C28" s="23" t="s">
        <v>109</v>
      </c>
      <c r="D28" s="24">
        <v>2</v>
      </c>
      <c r="E28" s="25">
        <f t="shared" si="0"/>
        <v>1308</v>
      </c>
      <c r="F28" s="26">
        <f t="shared" si="1"/>
        <v>3052</v>
      </c>
      <c r="G28" s="27">
        <f>D28*P28</f>
        <v>2217.6</v>
      </c>
      <c r="H28" s="27">
        <f t="shared" si="3"/>
        <v>5269.6</v>
      </c>
      <c r="I28" s="50">
        <f t="shared" si="4"/>
        <v>6577.6</v>
      </c>
      <c r="J28" s="21"/>
      <c r="K28" s="77"/>
      <c r="L28" s="55"/>
      <c r="M28" s="55"/>
      <c r="N28" s="53">
        <f>2180*30%</f>
        <v>654</v>
      </c>
      <c r="O28" s="53">
        <f>2180*70%</f>
        <v>1526</v>
      </c>
      <c r="P28" s="53">
        <v>1108.8</v>
      </c>
    </row>
    <row r="29" ht="27" customHeight="1" spans="1:16">
      <c r="A29" s="21">
        <v>26</v>
      </c>
      <c r="B29" s="67"/>
      <c r="C29" s="23" t="s">
        <v>112</v>
      </c>
      <c r="D29" s="24">
        <v>2</v>
      </c>
      <c r="E29" s="25">
        <f>D29*N29</f>
        <v>1308</v>
      </c>
      <c r="F29" s="26">
        <f>D29*O29</f>
        <v>3052</v>
      </c>
      <c r="G29" s="27">
        <f>D29*P29</f>
        <v>2217.6</v>
      </c>
      <c r="H29" s="27">
        <f>F29+G29</f>
        <v>5269.6</v>
      </c>
      <c r="I29" s="50">
        <f>H29+E29</f>
        <v>6577.6</v>
      </c>
      <c r="J29" s="21"/>
      <c r="K29" s="77"/>
      <c r="L29" s="55"/>
      <c r="M29" s="55"/>
      <c r="N29" s="53">
        <f>2180*0.3</f>
        <v>654</v>
      </c>
      <c r="O29" s="53">
        <f>2180*0.7</f>
        <v>1526</v>
      </c>
      <c r="P29" s="53">
        <v>1108.8</v>
      </c>
    </row>
    <row r="30" ht="27" customHeight="1" spans="1:16">
      <c r="A30" s="21">
        <v>27</v>
      </c>
      <c r="B30" s="70"/>
      <c r="C30" s="23" t="s">
        <v>96</v>
      </c>
      <c r="D30" s="24">
        <v>1</v>
      </c>
      <c r="E30" s="25">
        <f t="shared" si="0"/>
        <v>654</v>
      </c>
      <c r="F30" s="26">
        <f t="shared" si="1"/>
        <v>1526</v>
      </c>
      <c r="G30" s="27">
        <f t="shared" si="2"/>
        <v>1108.8</v>
      </c>
      <c r="H30" s="27">
        <f t="shared" si="3"/>
        <v>2634.8</v>
      </c>
      <c r="I30" s="50">
        <f t="shared" si="4"/>
        <v>3288.8</v>
      </c>
      <c r="J30" s="21"/>
      <c r="K30" s="77"/>
      <c r="L30" s="55"/>
      <c r="M30" s="55"/>
      <c r="N30" s="53">
        <f>ROUND(2180*30%,2)</f>
        <v>654</v>
      </c>
      <c r="O30" s="53">
        <f t="shared" si="6"/>
        <v>1526</v>
      </c>
      <c r="P30" s="53">
        <v>1108.8</v>
      </c>
    </row>
    <row r="31" ht="27" customHeight="1" spans="1:16">
      <c r="A31" s="21">
        <v>28</v>
      </c>
      <c r="B31" s="32" t="s">
        <v>44</v>
      </c>
      <c r="C31" s="29"/>
      <c r="D31" s="22">
        <f t="shared" ref="D31:I31" si="7">SUM(D4:D30)</f>
        <v>87</v>
      </c>
      <c r="E31" s="25">
        <f t="shared" si="7"/>
        <v>56898</v>
      </c>
      <c r="F31" s="26">
        <f t="shared" si="7"/>
        <v>132762</v>
      </c>
      <c r="G31" s="27">
        <f t="shared" si="7"/>
        <v>96465.6</v>
      </c>
      <c r="H31" s="27">
        <f t="shared" si="7"/>
        <v>229227.6</v>
      </c>
      <c r="I31" s="50">
        <f t="shared" si="7"/>
        <v>286125.6</v>
      </c>
      <c r="J31" s="21"/>
      <c r="K31" s="77"/>
      <c r="L31" s="55"/>
      <c r="M31" s="55"/>
      <c r="N31" s="53"/>
      <c r="O31" s="53"/>
      <c r="P31" s="53"/>
    </row>
    <row r="32" ht="27" customHeight="1" spans="1:16">
      <c r="A32" s="21">
        <v>29</v>
      </c>
      <c r="B32" s="22" t="s">
        <v>70</v>
      </c>
      <c r="C32" s="29" t="s">
        <v>33</v>
      </c>
      <c r="D32" s="22">
        <v>2</v>
      </c>
      <c r="E32" s="25">
        <f>ROUND(D32*N32,2)</f>
        <v>1308</v>
      </c>
      <c r="F32" s="26">
        <f>ROUND(D32*O32,2)</f>
        <v>3052</v>
      </c>
      <c r="G32" s="27">
        <f t="shared" si="2"/>
        <v>2235.2</v>
      </c>
      <c r="H32" s="27">
        <f t="shared" ref="H32:H44" si="8">ROUND(F32+G32,2)</f>
        <v>5287.2</v>
      </c>
      <c r="I32" s="50">
        <f t="shared" ref="I32:I44" si="9">ROUND(H32+E32,2)</f>
        <v>6595.2</v>
      </c>
      <c r="J32" s="21"/>
      <c r="K32" s="77"/>
      <c r="L32" s="55"/>
      <c r="M32" s="55"/>
      <c r="N32" s="53">
        <f t="shared" si="5"/>
        <v>654</v>
      </c>
      <c r="O32" s="53">
        <f t="shared" si="6"/>
        <v>1526</v>
      </c>
      <c r="P32" s="53">
        <v>1117.6</v>
      </c>
    </row>
    <row r="33" ht="27" customHeight="1" spans="1:16">
      <c r="A33" s="21">
        <v>30</v>
      </c>
      <c r="B33" s="22"/>
      <c r="C33" s="29" t="s">
        <v>69</v>
      </c>
      <c r="D33" s="22">
        <v>1</v>
      </c>
      <c r="E33" s="25">
        <f t="shared" ref="E33:E44" si="10">ROUND(D33*N33,2)</f>
        <v>654</v>
      </c>
      <c r="F33" s="26">
        <f t="shared" ref="F33:F44" si="11">ROUND(D33*O33,2)</f>
        <v>1526</v>
      </c>
      <c r="G33" s="27">
        <f t="shared" si="2"/>
        <v>1117.6</v>
      </c>
      <c r="H33" s="27">
        <f t="shared" si="8"/>
        <v>2643.6</v>
      </c>
      <c r="I33" s="50">
        <f t="shared" si="9"/>
        <v>3297.6</v>
      </c>
      <c r="J33" s="21"/>
      <c r="K33" s="77"/>
      <c r="L33" s="55"/>
      <c r="M33" s="55"/>
      <c r="N33" s="53">
        <f t="shared" si="5"/>
        <v>654</v>
      </c>
      <c r="O33" s="53">
        <f t="shared" si="6"/>
        <v>1526</v>
      </c>
      <c r="P33" s="53">
        <v>1117.6</v>
      </c>
    </row>
    <row r="34" ht="27" customHeight="1" spans="1:16">
      <c r="A34" s="21">
        <v>31</v>
      </c>
      <c r="B34" s="22"/>
      <c r="C34" s="29" t="s">
        <v>75</v>
      </c>
      <c r="D34" s="22">
        <v>4</v>
      </c>
      <c r="E34" s="25">
        <f t="shared" si="10"/>
        <v>2616</v>
      </c>
      <c r="F34" s="26">
        <f t="shared" si="11"/>
        <v>6104</v>
      </c>
      <c r="G34" s="27">
        <f t="shared" si="2"/>
        <v>4470.4</v>
      </c>
      <c r="H34" s="27">
        <f t="shared" si="8"/>
        <v>10574.4</v>
      </c>
      <c r="I34" s="50">
        <f t="shared" si="9"/>
        <v>13190.4</v>
      </c>
      <c r="J34" s="21"/>
      <c r="K34" s="77"/>
      <c r="L34" s="55"/>
      <c r="M34" s="55"/>
      <c r="N34" s="53">
        <f t="shared" si="5"/>
        <v>654</v>
      </c>
      <c r="O34" s="53">
        <f t="shared" si="6"/>
        <v>1526</v>
      </c>
      <c r="P34" s="53">
        <v>1117.6</v>
      </c>
    </row>
    <row r="35" ht="27" customHeight="1" spans="1:16">
      <c r="A35" s="21">
        <v>32</v>
      </c>
      <c r="B35" s="22"/>
      <c r="C35" s="29" t="s">
        <v>76</v>
      </c>
      <c r="D35" s="22">
        <v>2</v>
      </c>
      <c r="E35" s="25">
        <f t="shared" si="10"/>
        <v>1308</v>
      </c>
      <c r="F35" s="26">
        <f t="shared" si="11"/>
        <v>3052</v>
      </c>
      <c r="G35" s="27">
        <f t="shared" si="2"/>
        <v>2235.2</v>
      </c>
      <c r="H35" s="27">
        <f t="shared" si="8"/>
        <v>5287.2</v>
      </c>
      <c r="I35" s="50">
        <f t="shared" si="9"/>
        <v>6595.2</v>
      </c>
      <c r="J35" s="21"/>
      <c r="K35" s="77"/>
      <c r="L35" s="55"/>
      <c r="M35" s="55"/>
      <c r="N35" s="53">
        <f t="shared" si="5"/>
        <v>654</v>
      </c>
      <c r="O35" s="53">
        <f t="shared" si="6"/>
        <v>1526</v>
      </c>
      <c r="P35" s="53">
        <v>1117.6</v>
      </c>
    </row>
    <row r="36" ht="27" customHeight="1" spans="1:16">
      <c r="A36" s="21">
        <v>33</v>
      </c>
      <c r="B36" s="22"/>
      <c r="C36" s="29" t="s">
        <v>77</v>
      </c>
      <c r="D36" s="22">
        <v>3</v>
      </c>
      <c r="E36" s="25">
        <f t="shared" si="10"/>
        <v>1962</v>
      </c>
      <c r="F36" s="26">
        <f t="shared" si="11"/>
        <v>4578</v>
      </c>
      <c r="G36" s="27">
        <f t="shared" si="2"/>
        <v>3352.8</v>
      </c>
      <c r="H36" s="27">
        <f t="shared" si="8"/>
        <v>7930.8</v>
      </c>
      <c r="I36" s="50">
        <f t="shared" si="9"/>
        <v>9892.8</v>
      </c>
      <c r="J36" s="21"/>
      <c r="K36" s="77"/>
      <c r="L36" s="55"/>
      <c r="M36" s="55"/>
      <c r="N36" s="53">
        <f t="shared" si="5"/>
        <v>654</v>
      </c>
      <c r="O36" s="53">
        <f t="shared" si="6"/>
        <v>1526</v>
      </c>
      <c r="P36" s="53">
        <v>1117.6</v>
      </c>
    </row>
    <row r="37" ht="27" customHeight="1" spans="1:16">
      <c r="A37" s="21">
        <v>34</v>
      </c>
      <c r="B37" s="22"/>
      <c r="C37" s="29" t="s">
        <v>60</v>
      </c>
      <c r="D37" s="22">
        <v>2</v>
      </c>
      <c r="E37" s="25">
        <f t="shared" si="10"/>
        <v>1308</v>
      </c>
      <c r="F37" s="26">
        <f t="shared" si="11"/>
        <v>3052</v>
      </c>
      <c r="G37" s="27">
        <f t="shared" si="2"/>
        <v>2235.2</v>
      </c>
      <c r="H37" s="27">
        <f t="shared" si="8"/>
        <v>5287.2</v>
      </c>
      <c r="I37" s="50">
        <f t="shared" si="9"/>
        <v>6595.2</v>
      </c>
      <c r="J37" s="21"/>
      <c r="K37" s="77"/>
      <c r="L37" s="55"/>
      <c r="M37" s="55"/>
      <c r="N37" s="53">
        <f t="shared" si="5"/>
        <v>654</v>
      </c>
      <c r="O37" s="53">
        <f t="shared" si="6"/>
        <v>1526</v>
      </c>
      <c r="P37" s="53">
        <v>1117.6</v>
      </c>
    </row>
    <row r="38" ht="27" customHeight="1" spans="1:16">
      <c r="A38" s="21">
        <v>35</v>
      </c>
      <c r="B38" s="22"/>
      <c r="C38" s="29" t="s">
        <v>67</v>
      </c>
      <c r="D38" s="22">
        <v>1</v>
      </c>
      <c r="E38" s="25">
        <f t="shared" si="10"/>
        <v>654</v>
      </c>
      <c r="F38" s="26">
        <f t="shared" si="11"/>
        <v>1526</v>
      </c>
      <c r="G38" s="27">
        <f t="shared" si="2"/>
        <v>1117.6</v>
      </c>
      <c r="H38" s="27">
        <f t="shared" si="8"/>
        <v>2643.6</v>
      </c>
      <c r="I38" s="50">
        <f t="shared" si="9"/>
        <v>3297.6</v>
      </c>
      <c r="J38" s="21"/>
      <c r="K38" s="77"/>
      <c r="L38" s="55"/>
      <c r="M38" s="55"/>
      <c r="N38" s="53">
        <f t="shared" si="5"/>
        <v>654</v>
      </c>
      <c r="O38" s="53">
        <f t="shared" si="6"/>
        <v>1526</v>
      </c>
      <c r="P38" s="53">
        <v>1117.6</v>
      </c>
    </row>
    <row r="39" ht="27" customHeight="1" spans="1:16">
      <c r="A39" s="21">
        <v>36</v>
      </c>
      <c r="B39" s="22"/>
      <c r="C39" s="29" t="s">
        <v>34</v>
      </c>
      <c r="D39" s="22">
        <v>3</v>
      </c>
      <c r="E39" s="25">
        <f t="shared" si="10"/>
        <v>1962</v>
      </c>
      <c r="F39" s="26">
        <f t="shared" si="11"/>
        <v>4578</v>
      </c>
      <c r="G39" s="27">
        <f t="shared" si="2"/>
        <v>3352.8</v>
      </c>
      <c r="H39" s="27">
        <f t="shared" si="8"/>
        <v>7930.8</v>
      </c>
      <c r="I39" s="50">
        <f t="shared" si="9"/>
        <v>9892.8</v>
      </c>
      <c r="J39" s="21"/>
      <c r="K39" s="77"/>
      <c r="L39" s="55"/>
      <c r="M39" s="55"/>
      <c r="N39" s="53">
        <f t="shared" si="5"/>
        <v>654</v>
      </c>
      <c r="O39" s="53">
        <f t="shared" si="6"/>
        <v>1526</v>
      </c>
      <c r="P39" s="53">
        <v>1117.6</v>
      </c>
    </row>
    <row r="40" ht="27" customHeight="1" spans="1:16">
      <c r="A40" s="21">
        <v>37</v>
      </c>
      <c r="B40" s="22"/>
      <c r="C40" s="29" t="s">
        <v>78</v>
      </c>
      <c r="D40" s="22">
        <v>9</v>
      </c>
      <c r="E40" s="25">
        <f t="shared" si="10"/>
        <v>5886</v>
      </c>
      <c r="F40" s="26">
        <f t="shared" si="11"/>
        <v>13734</v>
      </c>
      <c r="G40" s="27">
        <f t="shared" si="2"/>
        <v>10058.4</v>
      </c>
      <c r="H40" s="27">
        <f t="shared" si="8"/>
        <v>23792.4</v>
      </c>
      <c r="I40" s="50">
        <f t="shared" si="9"/>
        <v>29678.4</v>
      </c>
      <c r="J40" s="21"/>
      <c r="K40" s="77"/>
      <c r="L40" s="55"/>
      <c r="M40" s="55"/>
      <c r="N40" s="53">
        <f t="shared" si="5"/>
        <v>654</v>
      </c>
      <c r="O40" s="53">
        <f t="shared" si="6"/>
        <v>1526</v>
      </c>
      <c r="P40" s="53">
        <v>1117.6</v>
      </c>
    </row>
    <row r="41" ht="27" customHeight="1" spans="1:16">
      <c r="A41" s="21">
        <v>38</v>
      </c>
      <c r="B41" s="22"/>
      <c r="C41" s="29" t="s">
        <v>84</v>
      </c>
      <c r="D41" s="22">
        <v>2</v>
      </c>
      <c r="E41" s="25">
        <f t="shared" si="10"/>
        <v>1308</v>
      </c>
      <c r="F41" s="26">
        <f t="shared" si="11"/>
        <v>3052</v>
      </c>
      <c r="G41" s="27">
        <f t="shared" si="2"/>
        <v>2235.2</v>
      </c>
      <c r="H41" s="27">
        <f t="shared" si="8"/>
        <v>5287.2</v>
      </c>
      <c r="I41" s="50">
        <f t="shared" si="9"/>
        <v>6595.2</v>
      </c>
      <c r="J41" s="21"/>
      <c r="K41" s="78"/>
      <c r="L41" s="57"/>
      <c r="M41" s="57"/>
      <c r="N41" s="53">
        <f t="shared" si="5"/>
        <v>654</v>
      </c>
      <c r="O41" s="53">
        <f t="shared" si="6"/>
        <v>1526</v>
      </c>
      <c r="P41" s="53">
        <v>1117.6</v>
      </c>
    </row>
    <row r="42" ht="27" customHeight="1" spans="1:16">
      <c r="A42" s="21">
        <v>39</v>
      </c>
      <c r="B42" s="22"/>
      <c r="C42" s="29" t="s">
        <v>43</v>
      </c>
      <c r="D42" s="22">
        <v>1</v>
      </c>
      <c r="E42" s="25">
        <f>D42*N42</f>
        <v>654</v>
      </c>
      <c r="F42" s="26">
        <f t="shared" si="11"/>
        <v>1526</v>
      </c>
      <c r="G42" s="27">
        <f>D42*P42</f>
        <v>1117.6</v>
      </c>
      <c r="H42" s="27">
        <f t="shared" si="8"/>
        <v>2643.6</v>
      </c>
      <c r="I42" s="50">
        <f t="shared" si="9"/>
        <v>3297.6</v>
      </c>
      <c r="J42" s="21"/>
      <c r="K42" s="78"/>
      <c r="L42" s="57"/>
      <c r="M42" s="57"/>
      <c r="N42" s="53">
        <f>2180*30%</f>
        <v>654</v>
      </c>
      <c r="O42" s="53">
        <f>2180*70%</f>
        <v>1526</v>
      </c>
      <c r="P42" s="53">
        <v>1117.6</v>
      </c>
    </row>
    <row r="43" ht="27" customHeight="1" spans="1:16">
      <c r="A43" s="21">
        <v>40</v>
      </c>
      <c r="B43" s="22"/>
      <c r="C43" s="29" t="s">
        <v>108</v>
      </c>
      <c r="D43" s="22">
        <v>1</v>
      </c>
      <c r="E43" s="25">
        <f>D43*N43</f>
        <v>654</v>
      </c>
      <c r="F43" s="26">
        <f t="shared" si="11"/>
        <v>1526</v>
      </c>
      <c r="G43" s="27">
        <f>D43*P43</f>
        <v>1117.6</v>
      </c>
      <c r="H43" s="27">
        <f t="shared" si="8"/>
        <v>2643.6</v>
      </c>
      <c r="I43" s="50">
        <f t="shared" si="9"/>
        <v>3297.6</v>
      </c>
      <c r="J43" s="21"/>
      <c r="K43" s="78"/>
      <c r="L43" s="57"/>
      <c r="M43" s="57"/>
      <c r="N43" s="53">
        <f>2180*0.3</f>
        <v>654</v>
      </c>
      <c r="O43" s="53">
        <f>2180*0.7</f>
        <v>1526</v>
      </c>
      <c r="P43" s="53">
        <v>1117.6</v>
      </c>
    </row>
    <row r="44" ht="27" customHeight="1" spans="1:16">
      <c r="A44" s="21">
        <v>41</v>
      </c>
      <c r="B44" s="22"/>
      <c r="C44" s="29" t="s">
        <v>85</v>
      </c>
      <c r="D44" s="22">
        <v>4</v>
      </c>
      <c r="E44" s="25">
        <f t="shared" si="10"/>
        <v>2616</v>
      </c>
      <c r="F44" s="26">
        <f t="shared" si="11"/>
        <v>6104</v>
      </c>
      <c r="G44" s="27">
        <f t="shared" si="2"/>
        <v>4470.4</v>
      </c>
      <c r="H44" s="27">
        <f t="shared" si="8"/>
        <v>10574.4</v>
      </c>
      <c r="I44" s="50">
        <f t="shared" si="9"/>
        <v>13190.4</v>
      </c>
      <c r="J44" s="21"/>
      <c r="K44" s="77"/>
      <c r="L44" s="55"/>
      <c r="M44" s="55"/>
      <c r="N44" s="53">
        <f t="shared" si="5"/>
        <v>654</v>
      </c>
      <c r="O44" s="53">
        <f t="shared" si="6"/>
        <v>1526</v>
      </c>
      <c r="P44" s="53">
        <v>1117.6</v>
      </c>
    </row>
    <row r="45" ht="27" customHeight="1" spans="1:16">
      <c r="A45" s="21">
        <v>42</v>
      </c>
      <c r="B45" s="32" t="s">
        <v>44</v>
      </c>
      <c r="C45" s="29"/>
      <c r="D45" s="22">
        <f t="shared" ref="D45:I45" si="12">SUM(D32:D44)</f>
        <v>35</v>
      </c>
      <c r="E45" s="25">
        <f t="shared" si="12"/>
        <v>22890</v>
      </c>
      <c r="F45" s="26">
        <f t="shared" si="12"/>
        <v>53410</v>
      </c>
      <c r="G45" s="27">
        <f t="shared" si="12"/>
        <v>39116</v>
      </c>
      <c r="H45" s="27">
        <f t="shared" si="12"/>
        <v>92526</v>
      </c>
      <c r="I45" s="50">
        <f t="shared" si="12"/>
        <v>115416</v>
      </c>
      <c r="J45" s="21"/>
      <c r="K45" s="79"/>
      <c r="L45" s="58"/>
      <c r="M45" s="55"/>
      <c r="N45" s="53"/>
      <c r="O45" s="53"/>
      <c r="P45" s="53"/>
    </row>
    <row r="46" ht="44.25" customHeight="1" spans="1:16">
      <c r="A46" s="21">
        <v>43</v>
      </c>
      <c r="B46" s="33" t="s">
        <v>90</v>
      </c>
      <c r="C46" s="33" t="s">
        <v>12</v>
      </c>
      <c r="D46" s="22">
        <v>1</v>
      </c>
      <c r="E46" s="25">
        <f>ROUND(D46*N46,2)</f>
        <v>654</v>
      </c>
      <c r="F46" s="26">
        <f>ROUND(D46*O46,2)</f>
        <v>1526</v>
      </c>
      <c r="G46" s="27">
        <f t="shared" si="2"/>
        <v>1115.4</v>
      </c>
      <c r="H46" s="27">
        <f t="shared" si="3"/>
        <v>2641.4</v>
      </c>
      <c r="I46" s="50">
        <f t="shared" si="4"/>
        <v>3295.4</v>
      </c>
      <c r="J46" s="21"/>
      <c r="K46" s="77"/>
      <c r="L46" s="57"/>
      <c r="M46" s="57">
        <f>G47-G6</f>
        <v>135588.2</v>
      </c>
      <c r="N46" s="53">
        <f t="shared" si="5"/>
        <v>654</v>
      </c>
      <c r="O46" s="53">
        <f t="shared" si="6"/>
        <v>1526</v>
      </c>
      <c r="P46" s="53">
        <v>1115.4</v>
      </c>
    </row>
    <row r="47" ht="30" customHeight="1" spans="1:19">
      <c r="A47" s="71" t="s">
        <v>15</v>
      </c>
      <c r="B47" s="72"/>
      <c r="C47" s="73"/>
      <c r="D47" s="21">
        <f>D46+D45+D31</f>
        <v>123</v>
      </c>
      <c r="E47" s="25">
        <f>E46+E45+E31</f>
        <v>80442</v>
      </c>
      <c r="F47" s="26">
        <f>F46+F31+F45</f>
        <v>187698</v>
      </c>
      <c r="G47" s="27">
        <f>G46+G45+G31</f>
        <v>136697</v>
      </c>
      <c r="H47" s="50">
        <f>H46+H31+H45</f>
        <v>324395</v>
      </c>
      <c r="I47" s="50">
        <f>I46+I45+I31</f>
        <v>404837</v>
      </c>
      <c r="J47" s="31"/>
      <c r="K47" s="53"/>
      <c r="L47" s="62">
        <f>I47</f>
        <v>404837</v>
      </c>
      <c r="M47" s="80">
        <v>375220.2</v>
      </c>
      <c r="N47" s="53"/>
      <c r="O47" s="53"/>
      <c r="P47" s="53"/>
      <c r="R47" s="4"/>
      <c r="S47" s="65"/>
    </row>
    <row r="48" ht="80.1" customHeight="1" spans="1:16">
      <c r="A48" s="74" t="s">
        <v>117</v>
      </c>
      <c r="B48" s="75"/>
      <c r="C48" s="75"/>
      <c r="D48" s="75"/>
      <c r="E48" s="75"/>
      <c r="F48" s="75"/>
      <c r="G48" s="75"/>
      <c r="H48" s="75"/>
      <c r="I48" s="75"/>
      <c r="J48" s="81"/>
      <c r="K48" s="53"/>
      <c r="L48" s="80"/>
      <c r="M48" s="80"/>
      <c r="N48" s="53"/>
      <c r="O48" s="53"/>
      <c r="P48" s="53"/>
    </row>
    <row r="49" ht="80.1" customHeight="1" spans="1:16">
      <c r="A49" s="74" t="s">
        <v>46</v>
      </c>
      <c r="B49" s="76"/>
      <c r="C49" s="76"/>
      <c r="D49" s="76"/>
      <c r="E49" s="76"/>
      <c r="F49" s="76"/>
      <c r="G49" s="76"/>
      <c r="H49" s="76"/>
      <c r="I49" s="76"/>
      <c r="J49" s="82"/>
      <c r="K49" s="64"/>
      <c r="L49" s="63"/>
      <c r="M49" s="63"/>
      <c r="N49" s="83"/>
      <c r="O49" s="64"/>
      <c r="P49" s="64"/>
    </row>
    <row r="50" ht="80.1" customHeight="1" spans="1:16">
      <c r="A50" s="74" t="s">
        <v>47</v>
      </c>
      <c r="B50" s="75"/>
      <c r="C50" s="75"/>
      <c r="D50" s="75"/>
      <c r="E50" s="75"/>
      <c r="F50" s="75"/>
      <c r="G50" s="75"/>
      <c r="H50" s="75"/>
      <c r="I50" s="75"/>
      <c r="J50" s="81"/>
      <c r="K50" s="64"/>
      <c r="L50" s="63"/>
      <c r="M50" s="63"/>
      <c r="N50" s="83"/>
      <c r="O50" s="64"/>
      <c r="P50" s="64"/>
    </row>
    <row r="51" ht="80.1" customHeight="1" spans="1:16">
      <c r="A51" s="74" t="s">
        <v>48</v>
      </c>
      <c r="B51" s="75"/>
      <c r="C51" s="75"/>
      <c r="D51" s="75"/>
      <c r="E51" s="75"/>
      <c r="F51" s="75"/>
      <c r="G51" s="75"/>
      <c r="H51" s="75"/>
      <c r="I51" s="75"/>
      <c r="J51" s="81"/>
      <c r="K51" s="64"/>
      <c r="L51" s="63"/>
      <c r="M51" s="63"/>
      <c r="N51" s="83"/>
      <c r="O51" s="64"/>
      <c r="P51" s="64"/>
    </row>
    <row r="52" ht="80.1" customHeight="1" spans="1:16">
      <c r="A52" s="74" t="s">
        <v>49</v>
      </c>
      <c r="B52" s="75"/>
      <c r="C52" s="75"/>
      <c r="D52" s="75"/>
      <c r="E52" s="75"/>
      <c r="F52" s="75"/>
      <c r="G52" s="75"/>
      <c r="H52" s="75"/>
      <c r="I52" s="75"/>
      <c r="J52" s="81"/>
      <c r="K52" s="64"/>
      <c r="L52" s="63"/>
      <c r="M52" s="63"/>
      <c r="N52" s="83"/>
      <c r="O52" s="64"/>
      <c r="P52" s="64"/>
    </row>
  </sheetData>
  <mergeCells count="19">
    <mergeCell ref="A1:J1"/>
    <mergeCell ref="E2:F2"/>
    <mergeCell ref="B31:C31"/>
    <mergeCell ref="B45:C45"/>
    <mergeCell ref="A47:C47"/>
    <mergeCell ref="A48:J48"/>
    <mergeCell ref="A49:J49"/>
    <mergeCell ref="A50:J50"/>
    <mergeCell ref="A51:J51"/>
    <mergeCell ref="A52:J52"/>
    <mergeCell ref="A2:A3"/>
    <mergeCell ref="B2:B3"/>
    <mergeCell ref="B4:B30"/>
    <mergeCell ref="B32:B44"/>
    <mergeCell ref="C2:C3"/>
    <mergeCell ref="D2:D3"/>
    <mergeCell ref="H2:H3"/>
    <mergeCell ref="I2:I3"/>
    <mergeCell ref="J2:J3"/>
  </mergeCells>
  <pageMargins left="0.511811023622047" right="0.511811023622047" top="0.551181102362205" bottom="0.15748031496063" header="0.31496062992126" footer="0.31496062992126"/>
  <pageSetup paperSize="9" scale="85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6"/>
  <sheetViews>
    <sheetView tabSelected="1" workbookViewId="0">
      <pane ySplit="3" topLeftCell="A4" activePane="bottomLeft" state="frozen"/>
      <selection/>
      <selection pane="bottomLeft" activeCell="K4" sqref="K4"/>
    </sheetView>
  </sheetViews>
  <sheetFormatPr defaultColWidth="9" defaultRowHeight="13.5"/>
  <cols>
    <col min="1" max="1" width="3.875" customWidth="1"/>
    <col min="2" max="2" width="16.625" style="2" customWidth="1"/>
    <col min="3" max="3" width="14.875" style="2" customWidth="1"/>
    <col min="4" max="4" width="5.5" customWidth="1"/>
    <col min="5" max="5" width="10.75" style="3" customWidth="1"/>
    <col min="6" max="6" width="12" style="4" customWidth="1"/>
    <col min="7" max="7" width="12.5" style="5" customWidth="1"/>
    <col min="8" max="8" width="12.75" style="5" customWidth="1"/>
    <col min="9" max="9" width="12.25" style="5" customWidth="1"/>
    <col min="10" max="10" width="6.625" style="6" customWidth="1"/>
    <col min="11" max="11" width="29.875" style="7" customWidth="1"/>
    <col min="12" max="12" width="11.625" style="8" customWidth="1"/>
    <col min="13" max="13" width="12" style="3" customWidth="1"/>
    <col min="14" max="14" width="11.125" style="3" customWidth="1"/>
    <col min="15" max="15" width="49.875" style="3" customWidth="1"/>
    <col min="17" max="17" width="10.5" customWidth="1"/>
    <col min="18" max="18" width="11.625" customWidth="1"/>
    <col min="19" max="20" width="10.5" customWidth="1"/>
  </cols>
  <sheetData>
    <row r="1" ht="32" customHeight="1" spans="1:15">
      <c r="A1" s="9" t="s">
        <v>118</v>
      </c>
      <c r="B1" s="10"/>
      <c r="C1" s="10"/>
      <c r="D1" s="11"/>
      <c r="E1" s="11"/>
      <c r="F1" s="11"/>
      <c r="G1" s="11"/>
      <c r="H1" s="11"/>
      <c r="I1" s="11"/>
      <c r="J1" s="10"/>
      <c r="K1" s="44"/>
      <c r="L1" s="44"/>
      <c r="M1" s="45"/>
      <c r="N1" s="46"/>
      <c r="O1" s="46"/>
    </row>
    <row r="2" ht="23.25" customHeight="1" spans="1:15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7"/>
      <c r="L2" s="47"/>
      <c r="M2" s="48"/>
      <c r="N2" s="49"/>
      <c r="O2" s="49"/>
    </row>
    <row r="3" ht="25.5" customHeight="1" spans="1:15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7"/>
      <c r="L3" s="47"/>
      <c r="M3" s="48" t="s">
        <v>30</v>
      </c>
      <c r="N3" s="49" t="s">
        <v>31</v>
      </c>
      <c r="O3" s="49" t="s">
        <v>25</v>
      </c>
    </row>
    <row r="4" ht="24" customHeight="1" spans="1:15">
      <c r="A4" s="21">
        <v>1</v>
      </c>
      <c r="B4" s="22" t="s">
        <v>32</v>
      </c>
      <c r="C4" s="23" t="s">
        <v>33</v>
      </c>
      <c r="D4" s="24">
        <v>3</v>
      </c>
      <c r="E4" s="25">
        <f t="shared" ref="E4:E9" si="0">ROUND(D4*M4,2)</f>
        <v>2088</v>
      </c>
      <c r="F4" s="26">
        <f t="shared" ref="F4:F10" si="1">ROUND(D4*N4,2)</f>
        <v>4872</v>
      </c>
      <c r="G4" s="27">
        <f t="shared" ref="G4:G9" si="2">ROUND(D4*O4,2)</f>
        <v>3819.93</v>
      </c>
      <c r="H4" s="27">
        <f t="shared" ref="H4:H9" si="3">ROUND(F4+G4,2)</f>
        <v>8691.93</v>
      </c>
      <c r="I4" s="50">
        <f t="shared" ref="I4:I9" si="4">ROUND(H4+E4,2)</f>
        <v>10779.93</v>
      </c>
      <c r="J4" s="51"/>
      <c r="K4" s="52"/>
      <c r="L4" s="52"/>
      <c r="M4" s="53">
        <f t="shared" ref="M4:M9" si="5">ROUND(2320*30%,2)</f>
        <v>696</v>
      </c>
      <c r="N4" s="53">
        <f t="shared" ref="N4:N9" si="6">ROUND(2320*70%,2)</f>
        <v>1624</v>
      </c>
      <c r="O4" s="53">
        <v>1273.31</v>
      </c>
    </row>
    <row r="5" ht="24" customHeight="1" spans="1:15">
      <c r="A5" s="21">
        <v>2</v>
      </c>
      <c r="B5" s="22"/>
      <c r="C5" s="23" t="s">
        <v>34</v>
      </c>
      <c r="D5" s="24">
        <v>1</v>
      </c>
      <c r="E5" s="25">
        <f t="shared" si="0"/>
        <v>696</v>
      </c>
      <c r="F5" s="26">
        <f t="shared" si="1"/>
        <v>1624</v>
      </c>
      <c r="G5" s="27">
        <f t="shared" si="2"/>
        <v>1273.31</v>
      </c>
      <c r="H5" s="27">
        <f t="shared" si="3"/>
        <v>2897.31</v>
      </c>
      <c r="I5" s="50">
        <f t="shared" si="4"/>
        <v>3593.31</v>
      </c>
      <c r="J5" s="51"/>
      <c r="K5" s="52"/>
      <c r="L5" s="52"/>
      <c r="M5" s="53">
        <f t="shared" si="5"/>
        <v>696</v>
      </c>
      <c r="N5" s="53">
        <f t="shared" si="6"/>
        <v>1624</v>
      </c>
      <c r="O5" s="53">
        <v>1273.31</v>
      </c>
    </row>
    <row r="6" ht="24" customHeight="1" spans="1:15">
      <c r="A6" s="21">
        <v>3</v>
      </c>
      <c r="B6" s="22"/>
      <c r="C6" s="28" t="s">
        <v>37</v>
      </c>
      <c r="D6" s="24">
        <v>4</v>
      </c>
      <c r="E6" s="25">
        <f t="shared" si="0"/>
        <v>2784</v>
      </c>
      <c r="F6" s="26">
        <f t="shared" si="1"/>
        <v>6496</v>
      </c>
      <c r="G6" s="27">
        <f t="shared" si="2"/>
        <v>5093.24</v>
      </c>
      <c r="H6" s="27">
        <f t="shared" si="3"/>
        <v>11589.24</v>
      </c>
      <c r="I6" s="50">
        <f t="shared" si="4"/>
        <v>14373.24</v>
      </c>
      <c r="J6" s="51"/>
      <c r="K6" s="54"/>
      <c r="L6" s="52"/>
      <c r="M6" s="53">
        <f t="shared" si="5"/>
        <v>696</v>
      </c>
      <c r="N6" s="53">
        <f t="shared" si="6"/>
        <v>1624</v>
      </c>
      <c r="O6" s="53">
        <v>1273.31</v>
      </c>
    </row>
    <row r="7" ht="24" customHeight="1" spans="1:15">
      <c r="A7" s="21">
        <v>4</v>
      </c>
      <c r="B7" s="22"/>
      <c r="C7" s="23" t="s">
        <v>38</v>
      </c>
      <c r="D7" s="24">
        <v>4</v>
      </c>
      <c r="E7" s="25">
        <f t="shared" si="0"/>
        <v>2784</v>
      </c>
      <c r="F7" s="26">
        <f t="shared" si="1"/>
        <v>6496</v>
      </c>
      <c r="G7" s="27">
        <f t="shared" si="2"/>
        <v>5093.24</v>
      </c>
      <c r="H7" s="27">
        <f t="shared" si="3"/>
        <v>11589.24</v>
      </c>
      <c r="I7" s="50">
        <f t="shared" si="4"/>
        <v>14373.24</v>
      </c>
      <c r="J7" s="51"/>
      <c r="K7" s="52"/>
      <c r="L7" s="52"/>
      <c r="M7" s="53">
        <f t="shared" si="5"/>
        <v>696</v>
      </c>
      <c r="N7" s="53">
        <f t="shared" si="6"/>
        <v>1624</v>
      </c>
      <c r="O7" s="53">
        <v>1273.31</v>
      </c>
    </row>
    <row r="8" ht="24" customHeight="1" spans="1:15">
      <c r="A8" s="21">
        <v>5</v>
      </c>
      <c r="B8" s="22"/>
      <c r="C8" s="23" t="s">
        <v>41</v>
      </c>
      <c r="D8" s="24">
        <v>2</v>
      </c>
      <c r="E8" s="25">
        <f t="shared" si="0"/>
        <v>1392</v>
      </c>
      <c r="F8" s="26">
        <f t="shared" si="1"/>
        <v>3248</v>
      </c>
      <c r="G8" s="27">
        <f t="shared" si="2"/>
        <v>2546.62</v>
      </c>
      <c r="H8" s="27">
        <f t="shared" si="3"/>
        <v>5794.62</v>
      </c>
      <c r="I8" s="50">
        <f t="shared" si="4"/>
        <v>7186.62</v>
      </c>
      <c r="J8" s="51"/>
      <c r="K8" s="52"/>
      <c r="L8" s="52"/>
      <c r="M8" s="53">
        <f t="shared" si="5"/>
        <v>696</v>
      </c>
      <c r="N8" s="53">
        <f t="shared" si="6"/>
        <v>1624</v>
      </c>
      <c r="O8" s="53">
        <v>1273.31</v>
      </c>
    </row>
    <row r="9" ht="24" customHeight="1" spans="1:15">
      <c r="A9" s="21">
        <v>6</v>
      </c>
      <c r="B9" s="22"/>
      <c r="C9" s="23" t="s">
        <v>42</v>
      </c>
      <c r="D9" s="24">
        <v>2</v>
      </c>
      <c r="E9" s="25">
        <f t="shared" si="0"/>
        <v>1392</v>
      </c>
      <c r="F9" s="26">
        <f t="shared" si="1"/>
        <v>3248</v>
      </c>
      <c r="G9" s="27">
        <f t="shared" si="2"/>
        <v>2546.62</v>
      </c>
      <c r="H9" s="27">
        <f t="shared" si="3"/>
        <v>5794.62</v>
      </c>
      <c r="I9" s="50">
        <f t="shared" si="4"/>
        <v>7186.62</v>
      </c>
      <c r="J9" s="51"/>
      <c r="K9" s="52" t="s">
        <v>119</v>
      </c>
      <c r="L9" s="52"/>
      <c r="M9" s="53">
        <f t="shared" si="5"/>
        <v>696</v>
      </c>
      <c r="N9" s="53">
        <f t="shared" si="6"/>
        <v>1624</v>
      </c>
      <c r="O9" s="53">
        <v>1273.31</v>
      </c>
    </row>
    <row r="10" ht="24" customHeight="1" spans="1:15">
      <c r="A10" s="21">
        <v>7</v>
      </c>
      <c r="B10" s="22"/>
      <c r="C10" s="23" t="s">
        <v>54</v>
      </c>
      <c r="D10" s="24">
        <v>2</v>
      </c>
      <c r="E10" s="25">
        <f t="shared" ref="E10:E25" si="7">ROUND(D10*M10,2)</f>
        <v>1392</v>
      </c>
      <c r="F10" s="26">
        <f>1624*2</f>
        <v>3248</v>
      </c>
      <c r="G10" s="27">
        <f t="shared" ref="G10:G16" si="8">ROUND(D10*O10,2)</f>
        <v>2546.62</v>
      </c>
      <c r="H10" s="27">
        <f t="shared" ref="H10:H19" si="9">ROUND(F10+G10,2)</f>
        <v>5794.62</v>
      </c>
      <c r="I10" s="50">
        <f t="shared" ref="I10:I20" si="10">ROUND(H10+E10,2)</f>
        <v>7186.62</v>
      </c>
      <c r="J10" s="51"/>
      <c r="K10" s="52"/>
      <c r="L10" s="52"/>
      <c r="M10" s="53">
        <f t="shared" ref="M10:M25" si="11">ROUND(2320*30%,2)</f>
        <v>696</v>
      </c>
      <c r="N10" s="53">
        <f t="shared" ref="N10:N25" si="12">ROUND(2320*70%,2)</f>
        <v>1624</v>
      </c>
      <c r="O10" s="53">
        <v>1273.31</v>
      </c>
    </row>
    <row r="11" ht="24" customHeight="1" spans="1:15">
      <c r="A11" s="21">
        <v>8</v>
      </c>
      <c r="B11" s="22"/>
      <c r="C11" s="23" t="s">
        <v>55</v>
      </c>
      <c r="D11" s="24">
        <v>2</v>
      </c>
      <c r="E11" s="25">
        <f t="shared" si="7"/>
        <v>1392</v>
      </c>
      <c r="F11" s="26">
        <f>1624*2</f>
        <v>3248</v>
      </c>
      <c r="G11" s="27">
        <f t="shared" si="8"/>
        <v>2546.62</v>
      </c>
      <c r="H11" s="27">
        <f t="shared" si="9"/>
        <v>5794.62</v>
      </c>
      <c r="I11" s="50">
        <f t="shared" si="10"/>
        <v>7186.62</v>
      </c>
      <c r="J11" s="51"/>
      <c r="K11" s="52"/>
      <c r="L11" s="52"/>
      <c r="M11" s="53">
        <f t="shared" si="11"/>
        <v>696</v>
      </c>
      <c r="N11" s="53">
        <f t="shared" si="12"/>
        <v>1624</v>
      </c>
      <c r="O11" s="53">
        <v>1273.31</v>
      </c>
    </row>
    <row r="12" ht="24" customHeight="1" spans="1:15">
      <c r="A12" s="21">
        <v>9</v>
      </c>
      <c r="B12" s="22"/>
      <c r="C12" s="23" t="s">
        <v>60</v>
      </c>
      <c r="D12" s="24">
        <v>1</v>
      </c>
      <c r="E12" s="25">
        <f t="shared" si="7"/>
        <v>696</v>
      </c>
      <c r="F12" s="26">
        <f t="shared" ref="F12:F25" si="13">ROUND(D12*N12,2)</f>
        <v>1624</v>
      </c>
      <c r="G12" s="27">
        <f t="shared" si="8"/>
        <v>1273.31</v>
      </c>
      <c r="H12" s="27">
        <f t="shared" si="9"/>
        <v>2897.31</v>
      </c>
      <c r="I12" s="50">
        <f t="shared" si="10"/>
        <v>3593.31</v>
      </c>
      <c r="J12" s="51"/>
      <c r="K12" s="52"/>
      <c r="L12" s="52"/>
      <c r="M12" s="53">
        <f t="shared" si="11"/>
        <v>696</v>
      </c>
      <c r="N12" s="53">
        <f t="shared" si="12"/>
        <v>1624</v>
      </c>
      <c r="O12" s="53">
        <v>1273.31</v>
      </c>
    </row>
    <row r="13" ht="24" customHeight="1" spans="1:15">
      <c r="A13" s="21">
        <v>10</v>
      </c>
      <c r="B13" s="22"/>
      <c r="C13" s="23" t="s">
        <v>61</v>
      </c>
      <c r="D13" s="24">
        <v>5</v>
      </c>
      <c r="E13" s="25">
        <f t="shared" si="7"/>
        <v>3480</v>
      </c>
      <c r="F13" s="26">
        <f t="shared" si="13"/>
        <v>8120</v>
      </c>
      <c r="G13" s="27">
        <f t="shared" si="8"/>
        <v>6366.55</v>
      </c>
      <c r="H13" s="27">
        <f t="shared" si="9"/>
        <v>14486.55</v>
      </c>
      <c r="I13" s="50">
        <f t="shared" si="10"/>
        <v>17966.55</v>
      </c>
      <c r="J13" s="51"/>
      <c r="K13" s="52"/>
      <c r="L13" s="52"/>
      <c r="M13" s="53">
        <f t="shared" si="11"/>
        <v>696</v>
      </c>
      <c r="N13" s="53">
        <f t="shared" si="12"/>
        <v>1624</v>
      </c>
      <c r="O13" s="53">
        <v>1273.31</v>
      </c>
    </row>
    <row r="14" ht="24" customHeight="1" spans="1:15">
      <c r="A14" s="21">
        <v>11</v>
      </c>
      <c r="B14" s="22"/>
      <c r="C14" s="23" t="s">
        <v>67</v>
      </c>
      <c r="D14" s="24">
        <v>1</v>
      </c>
      <c r="E14" s="25">
        <f t="shared" si="7"/>
        <v>696</v>
      </c>
      <c r="F14" s="26">
        <f t="shared" si="13"/>
        <v>1624</v>
      </c>
      <c r="G14" s="27">
        <f t="shared" si="8"/>
        <v>1273.31</v>
      </c>
      <c r="H14" s="27">
        <f t="shared" si="9"/>
        <v>2897.31</v>
      </c>
      <c r="I14" s="50">
        <f t="shared" si="10"/>
        <v>3593.31</v>
      </c>
      <c r="J14" s="51"/>
      <c r="K14" s="55"/>
      <c r="L14" s="55"/>
      <c r="M14" s="53">
        <f t="shared" si="11"/>
        <v>696</v>
      </c>
      <c r="N14" s="53">
        <f t="shared" si="12"/>
        <v>1624</v>
      </c>
      <c r="O14" s="53">
        <v>1273.31</v>
      </c>
    </row>
    <row r="15" ht="24" customHeight="1" spans="1:15">
      <c r="A15" s="21">
        <v>12</v>
      </c>
      <c r="B15" s="22"/>
      <c r="C15" s="23" t="s">
        <v>68</v>
      </c>
      <c r="D15" s="24">
        <v>2</v>
      </c>
      <c r="E15" s="25">
        <f t="shared" si="7"/>
        <v>1392</v>
      </c>
      <c r="F15" s="26">
        <f t="shared" si="13"/>
        <v>3248</v>
      </c>
      <c r="G15" s="27">
        <f t="shared" si="8"/>
        <v>2546.62</v>
      </c>
      <c r="H15" s="27">
        <f t="shared" si="9"/>
        <v>5794.62</v>
      </c>
      <c r="I15" s="50">
        <f t="shared" si="10"/>
        <v>7186.62</v>
      </c>
      <c r="J15" s="51"/>
      <c r="K15" s="55"/>
      <c r="L15" s="55"/>
      <c r="M15" s="53">
        <f t="shared" si="11"/>
        <v>696</v>
      </c>
      <c r="N15" s="53">
        <f t="shared" si="12"/>
        <v>1624</v>
      </c>
      <c r="O15" s="53">
        <v>1273.31</v>
      </c>
    </row>
    <row r="16" ht="24" customHeight="1" spans="1:15">
      <c r="A16" s="21">
        <v>13</v>
      </c>
      <c r="B16" s="22"/>
      <c r="C16" s="23" t="s">
        <v>69</v>
      </c>
      <c r="D16" s="24">
        <v>1</v>
      </c>
      <c r="E16" s="25">
        <f t="shared" si="7"/>
        <v>696</v>
      </c>
      <c r="F16" s="26">
        <f t="shared" si="13"/>
        <v>1624</v>
      </c>
      <c r="G16" s="27">
        <f t="shared" si="8"/>
        <v>1273.31</v>
      </c>
      <c r="H16" s="27">
        <f t="shared" si="9"/>
        <v>2897.31</v>
      </c>
      <c r="I16" s="50">
        <f t="shared" si="10"/>
        <v>3593.31</v>
      </c>
      <c r="J16" s="51"/>
      <c r="K16" s="55"/>
      <c r="L16" s="55"/>
      <c r="M16" s="53">
        <f t="shared" si="11"/>
        <v>696</v>
      </c>
      <c r="N16" s="53">
        <f t="shared" si="12"/>
        <v>1624</v>
      </c>
      <c r="O16" s="53">
        <v>1273.31</v>
      </c>
    </row>
    <row r="17" ht="24" customHeight="1" spans="1:15">
      <c r="A17" s="21">
        <v>14</v>
      </c>
      <c r="B17" s="22"/>
      <c r="C17" s="23" t="s">
        <v>95</v>
      </c>
      <c r="D17" s="24">
        <v>2</v>
      </c>
      <c r="E17" s="25">
        <f t="shared" si="7"/>
        <v>1392</v>
      </c>
      <c r="F17" s="26">
        <f t="shared" si="13"/>
        <v>3248</v>
      </c>
      <c r="G17" s="27">
        <f>1273.31+1406.16</f>
        <v>2679.47</v>
      </c>
      <c r="H17" s="27">
        <f t="shared" si="9"/>
        <v>5927.47</v>
      </c>
      <c r="I17" s="50">
        <f t="shared" si="10"/>
        <v>7319.47</v>
      </c>
      <c r="J17" s="51"/>
      <c r="K17" s="55"/>
      <c r="L17" s="55"/>
      <c r="M17" s="53">
        <f t="shared" si="11"/>
        <v>696</v>
      </c>
      <c r="N17" s="53">
        <f t="shared" si="12"/>
        <v>1624</v>
      </c>
      <c r="O17" s="56" t="s">
        <v>120</v>
      </c>
    </row>
    <row r="18" ht="24" customHeight="1" spans="1:15">
      <c r="A18" s="21">
        <v>15</v>
      </c>
      <c r="B18" s="22"/>
      <c r="C18" s="23" t="s">
        <v>108</v>
      </c>
      <c r="D18" s="24">
        <v>1</v>
      </c>
      <c r="E18" s="25">
        <f t="shared" si="7"/>
        <v>696</v>
      </c>
      <c r="F18" s="26">
        <f t="shared" si="13"/>
        <v>1624</v>
      </c>
      <c r="G18" s="27">
        <f t="shared" ref="G18:G25" si="14">ROUND(D18*O18,2)</f>
        <v>1273.31</v>
      </c>
      <c r="H18" s="27">
        <f t="shared" si="9"/>
        <v>2897.31</v>
      </c>
      <c r="I18" s="50">
        <f t="shared" si="10"/>
        <v>3593.31</v>
      </c>
      <c r="J18" s="51"/>
      <c r="K18" s="55"/>
      <c r="L18" s="55"/>
      <c r="M18" s="53">
        <f t="shared" si="11"/>
        <v>696</v>
      </c>
      <c r="N18" s="53">
        <f t="shared" si="12"/>
        <v>1624</v>
      </c>
      <c r="O18" s="53">
        <v>1273.31</v>
      </c>
    </row>
    <row r="19" ht="24" customHeight="1" spans="1:15">
      <c r="A19" s="21">
        <v>16</v>
      </c>
      <c r="B19" s="22"/>
      <c r="C19" s="23" t="s">
        <v>109</v>
      </c>
      <c r="D19" s="24">
        <v>2</v>
      </c>
      <c r="E19" s="25">
        <f t="shared" si="7"/>
        <v>1392</v>
      </c>
      <c r="F19" s="26">
        <f t="shared" si="13"/>
        <v>3248</v>
      </c>
      <c r="G19" s="27">
        <f t="shared" ref="G19:G21" si="15">D19*O19</f>
        <v>2546.62</v>
      </c>
      <c r="H19" s="27">
        <f t="shared" si="9"/>
        <v>5794.62</v>
      </c>
      <c r="I19" s="50">
        <f t="shared" si="10"/>
        <v>7186.62</v>
      </c>
      <c r="J19" s="51"/>
      <c r="K19" s="55"/>
      <c r="L19" s="55"/>
      <c r="M19" s="53">
        <f t="shared" si="11"/>
        <v>696</v>
      </c>
      <c r="N19" s="53">
        <f t="shared" si="12"/>
        <v>1624</v>
      </c>
      <c r="O19" s="53">
        <v>1273.31</v>
      </c>
    </row>
    <row r="20" ht="24" customHeight="1" spans="1:15">
      <c r="A20" s="21">
        <v>17</v>
      </c>
      <c r="B20" s="22"/>
      <c r="C20" s="23" t="s">
        <v>121</v>
      </c>
      <c r="D20" s="24">
        <v>3</v>
      </c>
      <c r="E20" s="25">
        <f t="shared" si="7"/>
        <v>2088</v>
      </c>
      <c r="F20" s="26">
        <f t="shared" si="13"/>
        <v>4872</v>
      </c>
      <c r="G20" s="27">
        <f t="shared" si="15"/>
        <v>3819.93</v>
      </c>
      <c r="H20" s="27">
        <f>F20+G20</f>
        <v>8691.93</v>
      </c>
      <c r="I20" s="50">
        <f t="shared" si="10"/>
        <v>10779.93</v>
      </c>
      <c r="J20" s="51"/>
      <c r="K20" s="55"/>
      <c r="L20" s="55"/>
      <c r="M20" s="53">
        <f t="shared" si="11"/>
        <v>696</v>
      </c>
      <c r="N20" s="53">
        <f t="shared" si="12"/>
        <v>1624</v>
      </c>
      <c r="O20" s="53">
        <v>1273.31</v>
      </c>
    </row>
    <row r="21" ht="24" customHeight="1" spans="1:15">
      <c r="A21" s="21">
        <v>18</v>
      </c>
      <c r="B21" s="22"/>
      <c r="C21" s="23" t="s">
        <v>112</v>
      </c>
      <c r="D21" s="24">
        <v>2</v>
      </c>
      <c r="E21" s="25">
        <f t="shared" si="7"/>
        <v>1392</v>
      </c>
      <c r="F21" s="26">
        <f t="shared" si="13"/>
        <v>3248</v>
      </c>
      <c r="G21" s="27">
        <f t="shared" si="15"/>
        <v>2546.62</v>
      </c>
      <c r="H21" s="27">
        <f>F21+G21</f>
        <v>5794.62</v>
      </c>
      <c r="I21" s="50">
        <f>H21+E21</f>
        <v>7186.62</v>
      </c>
      <c r="J21" s="51"/>
      <c r="K21" s="55"/>
      <c r="L21" s="55"/>
      <c r="M21" s="53">
        <f t="shared" si="11"/>
        <v>696</v>
      </c>
      <c r="N21" s="53">
        <f t="shared" si="12"/>
        <v>1624</v>
      </c>
      <c r="O21" s="53">
        <v>1273.31</v>
      </c>
    </row>
    <row r="22" ht="24" customHeight="1" spans="1:15">
      <c r="A22" s="21">
        <v>19</v>
      </c>
      <c r="B22" s="22"/>
      <c r="C22" s="23" t="s">
        <v>96</v>
      </c>
      <c r="D22" s="24">
        <v>1</v>
      </c>
      <c r="E22" s="25">
        <f t="shared" si="7"/>
        <v>696</v>
      </c>
      <c r="F22" s="26">
        <f t="shared" si="13"/>
        <v>1624</v>
      </c>
      <c r="G22" s="27">
        <f t="shared" si="14"/>
        <v>1273.31</v>
      </c>
      <c r="H22" s="27">
        <f t="shared" ref="H22:H25" si="16">ROUND(F22+G22,2)</f>
        <v>2897.31</v>
      </c>
      <c r="I22" s="50">
        <f t="shared" ref="I22:I25" si="17">ROUND(H22+E22,2)</f>
        <v>3593.31</v>
      </c>
      <c r="J22" s="51"/>
      <c r="K22" s="55"/>
      <c r="L22" s="55"/>
      <c r="M22" s="53">
        <f t="shared" si="11"/>
        <v>696</v>
      </c>
      <c r="N22" s="53">
        <f t="shared" si="12"/>
        <v>1624</v>
      </c>
      <c r="O22" s="53">
        <v>1273.31</v>
      </c>
    </row>
    <row r="23" ht="24" customHeight="1" spans="1:15">
      <c r="A23" s="21">
        <v>20</v>
      </c>
      <c r="B23" s="22"/>
      <c r="C23" s="29" t="s">
        <v>85</v>
      </c>
      <c r="D23" s="24">
        <v>1</v>
      </c>
      <c r="E23" s="25">
        <f t="shared" si="7"/>
        <v>696</v>
      </c>
      <c r="F23" s="26">
        <f t="shared" si="13"/>
        <v>1624</v>
      </c>
      <c r="G23" s="27">
        <f t="shared" si="14"/>
        <v>1273.31</v>
      </c>
      <c r="H23" s="27">
        <f t="shared" si="16"/>
        <v>2897.31</v>
      </c>
      <c r="I23" s="50">
        <f t="shared" si="17"/>
        <v>3593.31</v>
      </c>
      <c r="J23" s="51"/>
      <c r="K23" s="55"/>
      <c r="L23" s="55"/>
      <c r="M23" s="53">
        <f t="shared" si="11"/>
        <v>696</v>
      </c>
      <c r="N23" s="53">
        <f t="shared" si="12"/>
        <v>1624</v>
      </c>
      <c r="O23" s="53">
        <v>1273.31</v>
      </c>
    </row>
    <row r="24" ht="24" customHeight="1" spans="1:15">
      <c r="A24" s="21">
        <v>21</v>
      </c>
      <c r="B24" s="22"/>
      <c r="C24" s="29" t="s">
        <v>122</v>
      </c>
      <c r="D24" s="24">
        <v>2</v>
      </c>
      <c r="E24" s="25">
        <f t="shared" si="7"/>
        <v>1392</v>
      </c>
      <c r="F24" s="26">
        <f t="shared" si="13"/>
        <v>3248</v>
      </c>
      <c r="G24" s="27">
        <f t="shared" si="14"/>
        <v>2546.62</v>
      </c>
      <c r="H24" s="27">
        <f t="shared" si="16"/>
        <v>5794.62</v>
      </c>
      <c r="I24" s="50">
        <f t="shared" si="17"/>
        <v>7186.62</v>
      </c>
      <c r="J24" s="51"/>
      <c r="K24" s="55"/>
      <c r="L24" s="55"/>
      <c r="M24" s="53">
        <f t="shared" si="11"/>
        <v>696</v>
      </c>
      <c r="N24" s="53">
        <f t="shared" si="12"/>
        <v>1624</v>
      </c>
      <c r="O24" s="53">
        <v>1273.31</v>
      </c>
    </row>
    <row r="25" customFormat="1" ht="24" customHeight="1" spans="1:15">
      <c r="A25" s="21">
        <v>22</v>
      </c>
      <c r="B25" s="22"/>
      <c r="C25" s="23" t="s">
        <v>39</v>
      </c>
      <c r="D25" s="24">
        <v>3</v>
      </c>
      <c r="E25" s="25">
        <f t="shared" si="7"/>
        <v>2088</v>
      </c>
      <c r="F25" s="26">
        <f t="shared" si="13"/>
        <v>4872</v>
      </c>
      <c r="G25" s="27">
        <f t="shared" si="14"/>
        <v>3819.93</v>
      </c>
      <c r="H25" s="27">
        <f t="shared" si="16"/>
        <v>8691.93</v>
      </c>
      <c r="I25" s="50">
        <f t="shared" si="17"/>
        <v>10779.93</v>
      </c>
      <c r="J25" s="51"/>
      <c r="K25" s="52"/>
      <c r="L25" s="52"/>
      <c r="M25" s="53">
        <f t="shared" si="11"/>
        <v>696</v>
      </c>
      <c r="N25" s="53">
        <f t="shared" si="12"/>
        <v>1624</v>
      </c>
      <c r="O25" s="53">
        <v>1273.31</v>
      </c>
    </row>
    <row r="26" ht="24" customHeight="1" spans="1:15">
      <c r="A26" s="21">
        <v>23</v>
      </c>
      <c r="B26" s="30" t="s">
        <v>44</v>
      </c>
      <c r="C26" s="29"/>
      <c r="D26" s="22">
        <f t="shared" ref="D26:I26" si="18">SUM(D4:D25)</f>
        <v>47</v>
      </c>
      <c r="E26" s="31">
        <f t="shared" si="18"/>
        <v>32712</v>
      </c>
      <c r="F26" s="31">
        <f t="shared" si="18"/>
        <v>76328</v>
      </c>
      <c r="G26" s="31">
        <f t="shared" si="18"/>
        <v>59978.42</v>
      </c>
      <c r="H26" s="31">
        <f t="shared" si="18"/>
        <v>136306.42</v>
      </c>
      <c r="I26" s="31">
        <f t="shared" si="18"/>
        <v>169018.42</v>
      </c>
      <c r="J26" s="51"/>
      <c r="K26" s="55"/>
      <c r="L26" s="55"/>
      <c r="M26" s="53"/>
      <c r="N26" s="53"/>
      <c r="O26" s="53"/>
    </row>
    <row r="27" ht="24" customHeight="1" spans="1:15">
      <c r="A27" s="21">
        <v>24</v>
      </c>
      <c r="B27" s="22" t="s">
        <v>70</v>
      </c>
      <c r="C27" s="29" t="s">
        <v>33</v>
      </c>
      <c r="D27" s="22">
        <v>5</v>
      </c>
      <c r="E27" s="25">
        <f t="shared" ref="E27:E45" si="19">ROUND(D27*M27,2)</f>
        <v>3480</v>
      </c>
      <c r="F27" s="26">
        <f t="shared" ref="F27:F45" si="20">ROUND(D27*N27,2)</f>
        <v>8120</v>
      </c>
      <c r="G27" s="27">
        <f t="shared" ref="G27:G32" si="21">ROUND(D27*O27,2)</f>
        <v>6354.05</v>
      </c>
      <c r="H27" s="27">
        <f t="shared" ref="H27:H47" si="22">ROUND(F27+G27,2)</f>
        <v>14474.05</v>
      </c>
      <c r="I27" s="50">
        <f t="shared" ref="I27:I47" si="23">ROUND(H27+E27,2)</f>
        <v>17954.05</v>
      </c>
      <c r="J27" s="51"/>
      <c r="K27" s="55"/>
      <c r="L27" s="55"/>
      <c r="M27" s="53">
        <f t="shared" ref="M27:M47" si="24">ROUND(2320*30%,2)</f>
        <v>696</v>
      </c>
      <c r="N27" s="53">
        <f t="shared" ref="N27:N47" si="25">ROUND(2320*70%,2)</f>
        <v>1624</v>
      </c>
      <c r="O27" s="53">
        <v>1270.81</v>
      </c>
    </row>
    <row r="28" ht="24" customHeight="1" spans="1:15">
      <c r="A28" s="21">
        <v>25</v>
      </c>
      <c r="B28" s="22"/>
      <c r="C28" s="29" t="s">
        <v>69</v>
      </c>
      <c r="D28" s="22">
        <v>1</v>
      </c>
      <c r="E28" s="25">
        <f t="shared" si="19"/>
        <v>696</v>
      </c>
      <c r="F28" s="26">
        <f t="shared" si="20"/>
        <v>1624</v>
      </c>
      <c r="G28" s="27">
        <f t="shared" si="21"/>
        <v>1270.81</v>
      </c>
      <c r="H28" s="27">
        <f t="shared" si="22"/>
        <v>2894.81</v>
      </c>
      <c r="I28" s="50">
        <f t="shared" si="23"/>
        <v>3590.81</v>
      </c>
      <c r="J28" s="51"/>
      <c r="K28" s="55"/>
      <c r="L28" s="55"/>
      <c r="M28" s="53">
        <f t="shared" si="24"/>
        <v>696</v>
      </c>
      <c r="N28" s="53">
        <f t="shared" si="25"/>
        <v>1624</v>
      </c>
      <c r="O28" s="53">
        <v>1270.81</v>
      </c>
    </row>
    <row r="29" ht="24" customHeight="1" spans="1:15">
      <c r="A29" s="21">
        <v>26</v>
      </c>
      <c r="B29" s="22"/>
      <c r="C29" s="29" t="s">
        <v>75</v>
      </c>
      <c r="D29" s="22">
        <v>6</v>
      </c>
      <c r="E29" s="25">
        <f t="shared" si="19"/>
        <v>4176</v>
      </c>
      <c r="F29" s="26">
        <f t="shared" si="20"/>
        <v>9744</v>
      </c>
      <c r="G29" s="27">
        <f t="shared" si="21"/>
        <v>7624.86</v>
      </c>
      <c r="H29" s="27">
        <f t="shared" si="22"/>
        <v>17368.86</v>
      </c>
      <c r="I29" s="50">
        <f t="shared" si="23"/>
        <v>21544.86</v>
      </c>
      <c r="J29" s="51"/>
      <c r="K29" s="55"/>
      <c r="L29" s="55"/>
      <c r="M29" s="53">
        <f t="shared" si="24"/>
        <v>696</v>
      </c>
      <c r="N29" s="53">
        <f t="shared" si="25"/>
        <v>1624</v>
      </c>
      <c r="O29" s="53">
        <v>1270.81</v>
      </c>
    </row>
    <row r="30" ht="24" customHeight="1" spans="1:15">
      <c r="A30" s="21">
        <v>27</v>
      </c>
      <c r="B30" s="22"/>
      <c r="C30" s="29" t="s">
        <v>76</v>
      </c>
      <c r="D30" s="22">
        <v>1</v>
      </c>
      <c r="E30" s="25">
        <f t="shared" si="19"/>
        <v>696</v>
      </c>
      <c r="F30" s="26">
        <f t="shared" si="20"/>
        <v>1624</v>
      </c>
      <c r="G30" s="27">
        <f t="shared" si="21"/>
        <v>1270.81</v>
      </c>
      <c r="H30" s="27">
        <f t="shared" si="22"/>
        <v>2894.81</v>
      </c>
      <c r="I30" s="50">
        <f t="shared" si="23"/>
        <v>3590.81</v>
      </c>
      <c r="J30" s="51"/>
      <c r="K30" s="55"/>
      <c r="L30" s="55"/>
      <c r="M30" s="53">
        <f t="shared" si="24"/>
        <v>696</v>
      </c>
      <c r="N30" s="53">
        <f t="shared" si="25"/>
        <v>1624</v>
      </c>
      <c r="O30" s="53">
        <v>1270.81</v>
      </c>
    </row>
    <row r="31" ht="24" customHeight="1" spans="1:15">
      <c r="A31" s="21">
        <v>28</v>
      </c>
      <c r="B31" s="22"/>
      <c r="C31" s="29" t="s">
        <v>60</v>
      </c>
      <c r="D31" s="22">
        <v>4</v>
      </c>
      <c r="E31" s="25">
        <f t="shared" si="19"/>
        <v>2784</v>
      </c>
      <c r="F31" s="26">
        <f t="shared" si="20"/>
        <v>6496</v>
      </c>
      <c r="G31" s="27">
        <f t="shared" si="21"/>
        <v>5083.24</v>
      </c>
      <c r="H31" s="27">
        <f t="shared" si="22"/>
        <v>11579.24</v>
      </c>
      <c r="I31" s="50">
        <f t="shared" si="23"/>
        <v>14363.24</v>
      </c>
      <c r="J31" s="51"/>
      <c r="K31" s="55"/>
      <c r="L31" s="55"/>
      <c r="M31" s="53">
        <f t="shared" si="24"/>
        <v>696</v>
      </c>
      <c r="N31" s="53">
        <f t="shared" si="25"/>
        <v>1624</v>
      </c>
      <c r="O31" s="53">
        <v>1270.81</v>
      </c>
    </row>
    <row r="32" ht="24" customHeight="1" spans="1:15">
      <c r="A32" s="21">
        <v>29</v>
      </c>
      <c r="B32" s="22"/>
      <c r="C32" s="29" t="s">
        <v>67</v>
      </c>
      <c r="D32" s="22">
        <v>2</v>
      </c>
      <c r="E32" s="25">
        <f t="shared" si="19"/>
        <v>1392</v>
      </c>
      <c r="F32" s="26">
        <f t="shared" si="20"/>
        <v>3248</v>
      </c>
      <c r="G32" s="27">
        <f t="shared" si="21"/>
        <v>2541.62</v>
      </c>
      <c r="H32" s="27">
        <f t="shared" si="22"/>
        <v>5789.62</v>
      </c>
      <c r="I32" s="50">
        <f t="shared" si="23"/>
        <v>7181.62</v>
      </c>
      <c r="J32" s="51"/>
      <c r="K32" s="55"/>
      <c r="L32" s="55"/>
      <c r="M32" s="53">
        <f t="shared" si="24"/>
        <v>696</v>
      </c>
      <c r="N32" s="53">
        <f t="shared" si="25"/>
        <v>1624</v>
      </c>
      <c r="O32" s="53">
        <v>1270.81</v>
      </c>
    </row>
    <row r="33" ht="24" customHeight="1" spans="1:15">
      <c r="A33" s="21">
        <v>30</v>
      </c>
      <c r="B33" s="22"/>
      <c r="C33" s="29" t="s">
        <v>34</v>
      </c>
      <c r="D33" s="22">
        <v>3</v>
      </c>
      <c r="E33" s="25">
        <f t="shared" si="19"/>
        <v>2088</v>
      </c>
      <c r="F33" s="26">
        <f t="shared" si="20"/>
        <v>4872</v>
      </c>
      <c r="G33" s="27">
        <f>1270.81*2+1371.07</f>
        <v>3912.69</v>
      </c>
      <c r="H33" s="27">
        <f t="shared" si="22"/>
        <v>8784.69</v>
      </c>
      <c r="I33" s="50">
        <f t="shared" si="23"/>
        <v>10872.69</v>
      </c>
      <c r="J33" s="51"/>
      <c r="K33" s="55"/>
      <c r="L33" s="55"/>
      <c r="M33" s="53">
        <f t="shared" si="24"/>
        <v>696</v>
      </c>
      <c r="N33" s="53">
        <f t="shared" si="25"/>
        <v>1624</v>
      </c>
      <c r="O33" s="56" t="s">
        <v>123</v>
      </c>
    </row>
    <row r="34" ht="24" customHeight="1" spans="1:15">
      <c r="A34" s="21">
        <v>31</v>
      </c>
      <c r="B34" s="22"/>
      <c r="C34" s="29" t="s">
        <v>78</v>
      </c>
      <c r="D34" s="22">
        <v>5</v>
      </c>
      <c r="E34" s="25">
        <f t="shared" si="19"/>
        <v>3480</v>
      </c>
      <c r="F34" s="26">
        <f t="shared" si="20"/>
        <v>8120</v>
      </c>
      <c r="G34" s="27">
        <f t="shared" ref="G34:G47" si="26">ROUND(D34*O34,2)</f>
        <v>6354.05</v>
      </c>
      <c r="H34" s="27">
        <f t="shared" si="22"/>
        <v>14474.05</v>
      </c>
      <c r="I34" s="50">
        <f t="shared" si="23"/>
        <v>17954.05</v>
      </c>
      <c r="J34" s="51"/>
      <c r="K34" s="55"/>
      <c r="L34" s="55"/>
      <c r="M34" s="53">
        <f t="shared" si="24"/>
        <v>696</v>
      </c>
      <c r="N34" s="53">
        <f t="shared" si="25"/>
        <v>1624</v>
      </c>
      <c r="O34" s="53">
        <v>1270.81</v>
      </c>
    </row>
    <row r="35" ht="24" customHeight="1" spans="1:15">
      <c r="A35" s="21">
        <v>32</v>
      </c>
      <c r="B35" s="22"/>
      <c r="C35" s="29" t="s">
        <v>84</v>
      </c>
      <c r="D35" s="22">
        <v>1</v>
      </c>
      <c r="E35" s="25">
        <f t="shared" si="19"/>
        <v>696</v>
      </c>
      <c r="F35" s="26">
        <f t="shared" si="20"/>
        <v>1624</v>
      </c>
      <c r="G35" s="27">
        <f t="shared" si="26"/>
        <v>1270.81</v>
      </c>
      <c r="H35" s="27">
        <f t="shared" si="22"/>
        <v>2894.81</v>
      </c>
      <c r="I35" s="50">
        <f t="shared" si="23"/>
        <v>3590.81</v>
      </c>
      <c r="J35" s="51"/>
      <c r="K35" s="57"/>
      <c r="L35" s="57"/>
      <c r="M35" s="53">
        <f t="shared" si="24"/>
        <v>696</v>
      </c>
      <c r="N35" s="53">
        <f t="shared" si="25"/>
        <v>1624</v>
      </c>
      <c r="O35" s="53">
        <v>1270.81</v>
      </c>
    </row>
    <row r="36" ht="24" customHeight="1" spans="1:15">
      <c r="A36" s="21">
        <v>33</v>
      </c>
      <c r="B36" s="22"/>
      <c r="C36" s="29" t="s">
        <v>108</v>
      </c>
      <c r="D36" s="22">
        <v>1</v>
      </c>
      <c r="E36" s="25">
        <f t="shared" si="19"/>
        <v>696</v>
      </c>
      <c r="F36" s="26">
        <f t="shared" si="20"/>
        <v>1624</v>
      </c>
      <c r="G36" s="27">
        <f>D36*O36</f>
        <v>1270.81</v>
      </c>
      <c r="H36" s="27">
        <f t="shared" si="22"/>
        <v>2894.81</v>
      </c>
      <c r="I36" s="50">
        <f t="shared" si="23"/>
        <v>3590.81</v>
      </c>
      <c r="J36" s="51"/>
      <c r="K36" s="57"/>
      <c r="L36" s="57"/>
      <c r="M36" s="53">
        <f t="shared" si="24"/>
        <v>696</v>
      </c>
      <c r="N36" s="53">
        <f t="shared" si="25"/>
        <v>1624</v>
      </c>
      <c r="O36" s="53">
        <v>1270.81</v>
      </c>
    </row>
    <row r="37" ht="24" customHeight="1" spans="1:15">
      <c r="A37" s="21">
        <v>34</v>
      </c>
      <c r="B37" s="22"/>
      <c r="C37" s="29" t="s">
        <v>124</v>
      </c>
      <c r="D37" s="22">
        <v>1</v>
      </c>
      <c r="E37" s="25">
        <f t="shared" si="19"/>
        <v>696</v>
      </c>
      <c r="F37" s="26">
        <f t="shared" si="20"/>
        <v>1624</v>
      </c>
      <c r="G37" s="27">
        <f>D37*O37</f>
        <v>1270.81</v>
      </c>
      <c r="H37" s="27">
        <f t="shared" si="22"/>
        <v>2894.81</v>
      </c>
      <c r="I37" s="50">
        <f t="shared" si="23"/>
        <v>3590.81</v>
      </c>
      <c r="J37" s="51"/>
      <c r="K37" s="57"/>
      <c r="L37" s="57"/>
      <c r="M37" s="53">
        <f t="shared" si="24"/>
        <v>696</v>
      </c>
      <c r="N37" s="53">
        <f t="shared" si="25"/>
        <v>1624</v>
      </c>
      <c r="O37" s="53">
        <v>1270.81</v>
      </c>
    </row>
    <row r="38" ht="24" customHeight="1" spans="1:15">
      <c r="A38" s="21">
        <v>35</v>
      </c>
      <c r="B38" s="22"/>
      <c r="C38" s="29" t="s">
        <v>85</v>
      </c>
      <c r="D38" s="22">
        <v>2</v>
      </c>
      <c r="E38" s="25">
        <f t="shared" si="19"/>
        <v>1392</v>
      </c>
      <c r="F38" s="26">
        <f t="shared" si="20"/>
        <v>3248</v>
      </c>
      <c r="G38" s="27">
        <f t="shared" si="26"/>
        <v>2541.62</v>
      </c>
      <c r="H38" s="27">
        <f t="shared" si="22"/>
        <v>5789.62</v>
      </c>
      <c r="I38" s="50">
        <f t="shared" si="23"/>
        <v>7181.62</v>
      </c>
      <c r="J38" s="51"/>
      <c r="K38" s="55"/>
      <c r="L38" s="55"/>
      <c r="M38" s="53">
        <f t="shared" si="24"/>
        <v>696</v>
      </c>
      <c r="N38" s="53">
        <f t="shared" si="25"/>
        <v>1624</v>
      </c>
      <c r="O38" s="53">
        <v>1270.81</v>
      </c>
    </row>
    <row r="39" ht="24" customHeight="1" spans="1:15">
      <c r="A39" s="21">
        <v>36</v>
      </c>
      <c r="B39" s="22"/>
      <c r="C39" s="29" t="s">
        <v>125</v>
      </c>
      <c r="D39" s="22">
        <v>3</v>
      </c>
      <c r="E39" s="25">
        <f t="shared" si="19"/>
        <v>2088</v>
      </c>
      <c r="F39" s="26">
        <f t="shared" si="20"/>
        <v>4872</v>
      </c>
      <c r="G39" s="27">
        <f t="shared" si="26"/>
        <v>3812.43</v>
      </c>
      <c r="H39" s="27">
        <f t="shared" si="22"/>
        <v>8684.43</v>
      </c>
      <c r="I39" s="50">
        <f t="shared" si="23"/>
        <v>10772.43</v>
      </c>
      <c r="J39" s="51"/>
      <c r="K39" s="55"/>
      <c r="L39" s="55"/>
      <c r="M39" s="53">
        <f t="shared" si="24"/>
        <v>696</v>
      </c>
      <c r="N39" s="53">
        <f t="shared" si="25"/>
        <v>1624</v>
      </c>
      <c r="O39" s="53">
        <v>1270.81</v>
      </c>
    </row>
    <row r="40" customFormat="1" ht="24" customHeight="1" spans="1:15">
      <c r="A40" s="21">
        <v>37</v>
      </c>
      <c r="B40" s="22"/>
      <c r="C40" s="29" t="s">
        <v>126</v>
      </c>
      <c r="D40" s="22">
        <v>2</v>
      </c>
      <c r="E40" s="25">
        <f t="shared" si="19"/>
        <v>1392</v>
      </c>
      <c r="F40" s="26">
        <f t="shared" si="20"/>
        <v>3248</v>
      </c>
      <c r="G40" s="27">
        <f t="shared" si="26"/>
        <v>2541.62</v>
      </c>
      <c r="H40" s="27">
        <f t="shared" si="22"/>
        <v>5789.62</v>
      </c>
      <c r="I40" s="50">
        <f t="shared" si="23"/>
        <v>7181.62</v>
      </c>
      <c r="J40" s="51"/>
      <c r="K40" s="55"/>
      <c r="L40" s="55"/>
      <c r="M40" s="53">
        <f t="shared" si="24"/>
        <v>696</v>
      </c>
      <c r="N40" s="53">
        <f t="shared" si="25"/>
        <v>1624</v>
      </c>
      <c r="O40" s="53">
        <v>1270.81</v>
      </c>
    </row>
    <row r="41" customFormat="1" ht="24" customHeight="1" spans="1:15">
      <c r="A41" s="21">
        <v>38</v>
      </c>
      <c r="B41" s="22"/>
      <c r="C41" s="29" t="s">
        <v>43</v>
      </c>
      <c r="D41" s="22">
        <v>1</v>
      </c>
      <c r="E41" s="25">
        <f t="shared" si="19"/>
        <v>696</v>
      </c>
      <c r="F41" s="26">
        <f t="shared" si="20"/>
        <v>1624</v>
      </c>
      <c r="G41" s="27">
        <f t="shared" si="26"/>
        <v>1270.81</v>
      </c>
      <c r="H41" s="27">
        <f t="shared" si="22"/>
        <v>2894.81</v>
      </c>
      <c r="I41" s="50">
        <f t="shared" si="23"/>
        <v>3590.81</v>
      </c>
      <c r="J41" s="51"/>
      <c r="K41" s="55"/>
      <c r="L41" s="55"/>
      <c r="M41" s="53">
        <f t="shared" si="24"/>
        <v>696</v>
      </c>
      <c r="N41" s="53">
        <f t="shared" si="25"/>
        <v>1624</v>
      </c>
      <c r="O41" s="53">
        <v>1270.81</v>
      </c>
    </row>
    <row r="42" customFormat="1" ht="24" customHeight="1" spans="1:15">
      <c r="A42" s="21">
        <v>39</v>
      </c>
      <c r="B42" s="22"/>
      <c r="C42" s="29" t="s">
        <v>127</v>
      </c>
      <c r="D42" s="22">
        <v>1</v>
      </c>
      <c r="E42" s="25">
        <f t="shared" si="19"/>
        <v>696</v>
      </c>
      <c r="F42" s="26">
        <f t="shared" si="20"/>
        <v>1624</v>
      </c>
      <c r="G42" s="27">
        <f t="shared" si="26"/>
        <v>1270.81</v>
      </c>
      <c r="H42" s="27">
        <f t="shared" si="22"/>
        <v>2894.81</v>
      </c>
      <c r="I42" s="50">
        <f t="shared" si="23"/>
        <v>3590.81</v>
      </c>
      <c r="J42" s="51"/>
      <c r="K42" s="55"/>
      <c r="L42" s="55"/>
      <c r="M42" s="53">
        <f t="shared" si="24"/>
        <v>696</v>
      </c>
      <c r="N42" s="53">
        <f t="shared" si="25"/>
        <v>1624</v>
      </c>
      <c r="O42" s="53">
        <v>1270.81</v>
      </c>
    </row>
    <row r="43" customFormat="1" ht="24" customHeight="1" spans="1:15">
      <c r="A43" s="21">
        <v>40</v>
      </c>
      <c r="B43" s="22"/>
      <c r="C43" s="29" t="s">
        <v>128</v>
      </c>
      <c r="D43" s="22">
        <v>3</v>
      </c>
      <c r="E43" s="25">
        <f t="shared" si="19"/>
        <v>2088</v>
      </c>
      <c r="F43" s="26">
        <f t="shared" si="20"/>
        <v>4872</v>
      </c>
      <c r="G43" s="27">
        <f t="shared" si="26"/>
        <v>3812.43</v>
      </c>
      <c r="H43" s="27">
        <f t="shared" si="22"/>
        <v>8684.43</v>
      </c>
      <c r="I43" s="50">
        <f t="shared" si="23"/>
        <v>10772.43</v>
      </c>
      <c r="J43" s="51"/>
      <c r="K43" s="55"/>
      <c r="L43" s="55"/>
      <c r="M43" s="53">
        <f t="shared" si="24"/>
        <v>696</v>
      </c>
      <c r="N43" s="53">
        <f t="shared" si="25"/>
        <v>1624</v>
      </c>
      <c r="O43" s="53">
        <v>1270.81</v>
      </c>
    </row>
    <row r="44" customFormat="1" ht="24" customHeight="1" spans="1:15">
      <c r="A44" s="21">
        <v>41</v>
      </c>
      <c r="B44" s="22"/>
      <c r="C44" s="29" t="s">
        <v>39</v>
      </c>
      <c r="D44" s="22">
        <v>1</v>
      </c>
      <c r="E44" s="25">
        <f t="shared" si="19"/>
        <v>696</v>
      </c>
      <c r="F44" s="26">
        <f t="shared" si="20"/>
        <v>1624</v>
      </c>
      <c r="G44" s="27">
        <f t="shared" si="26"/>
        <v>1270.81</v>
      </c>
      <c r="H44" s="27">
        <f t="shared" si="22"/>
        <v>2894.81</v>
      </c>
      <c r="I44" s="50">
        <f t="shared" si="23"/>
        <v>3590.81</v>
      </c>
      <c r="J44" s="51"/>
      <c r="K44" s="55"/>
      <c r="L44" s="55"/>
      <c r="M44" s="53">
        <f t="shared" si="24"/>
        <v>696</v>
      </c>
      <c r="N44" s="53">
        <f t="shared" si="25"/>
        <v>1624</v>
      </c>
      <c r="O44" s="53">
        <v>1270.81</v>
      </c>
    </row>
    <row r="45" customFormat="1" ht="24" customHeight="1" spans="1:15">
      <c r="A45" s="21">
        <v>42</v>
      </c>
      <c r="B45" s="22"/>
      <c r="C45" s="29" t="s">
        <v>129</v>
      </c>
      <c r="D45" s="22">
        <v>1</v>
      </c>
      <c r="E45" s="25">
        <f t="shared" si="19"/>
        <v>696</v>
      </c>
      <c r="F45" s="26">
        <f t="shared" si="20"/>
        <v>1624</v>
      </c>
      <c r="G45" s="27">
        <f t="shared" si="26"/>
        <v>1270.81</v>
      </c>
      <c r="H45" s="27">
        <f t="shared" si="22"/>
        <v>2894.81</v>
      </c>
      <c r="I45" s="50">
        <f t="shared" si="23"/>
        <v>3590.81</v>
      </c>
      <c r="J45" s="51"/>
      <c r="K45" s="55"/>
      <c r="L45" s="55"/>
      <c r="M45" s="53">
        <f t="shared" si="24"/>
        <v>696</v>
      </c>
      <c r="N45" s="53">
        <f t="shared" si="25"/>
        <v>1624</v>
      </c>
      <c r="O45" s="53">
        <v>1270.81</v>
      </c>
    </row>
    <row r="46" customFormat="1" ht="24" customHeight="1" spans="1:15">
      <c r="A46" s="21">
        <v>43</v>
      </c>
      <c r="B46" s="22"/>
      <c r="C46" s="29" t="s">
        <v>130</v>
      </c>
      <c r="D46" s="22">
        <v>1</v>
      </c>
      <c r="E46" s="25">
        <v>0</v>
      </c>
      <c r="F46" s="26">
        <v>2320</v>
      </c>
      <c r="G46" s="27">
        <f t="shared" si="26"/>
        <v>1371.07</v>
      </c>
      <c r="H46" s="27">
        <f t="shared" si="22"/>
        <v>3691.07</v>
      </c>
      <c r="I46" s="50">
        <f t="shared" si="23"/>
        <v>3691.07</v>
      </c>
      <c r="J46" s="51"/>
      <c r="K46" s="55"/>
      <c r="L46" s="55"/>
      <c r="M46" s="53">
        <f t="shared" si="24"/>
        <v>696</v>
      </c>
      <c r="N46" s="53">
        <f t="shared" si="25"/>
        <v>1624</v>
      </c>
      <c r="O46" s="53">
        <v>1371.07</v>
      </c>
    </row>
    <row r="47" customFormat="1" ht="24" customHeight="1" spans="1:15">
      <c r="A47" s="21">
        <v>44</v>
      </c>
      <c r="B47" s="22"/>
      <c r="C47" s="29" t="s">
        <v>131</v>
      </c>
      <c r="D47" s="22">
        <v>2</v>
      </c>
      <c r="E47" s="25">
        <v>0</v>
      </c>
      <c r="F47" s="26">
        <f>2320+1160</f>
        <v>3480</v>
      </c>
      <c r="G47" s="27">
        <f t="shared" si="26"/>
        <v>2742.14</v>
      </c>
      <c r="H47" s="27">
        <f t="shared" si="22"/>
        <v>6222.14</v>
      </c>
      <c r="I47" s="50">
        <f t="shared" si="23"/>
        <v>6222.14</v>
      </c>
      <c r="J47" s="51"/>
      <c r="K47" s="55"/>
      <c r="L47" s="55"/>
      <c r="M47" s="53">
        <f t="shared" si="24"/>
        <v>696</v>
      </c>
      <c r="N47" s="53">
        <f t="shared" si="25"/>
        <v>1624</v>
      </c>
      <c r="O47" s="53">
        <v>1371.07</v>
      </c>
    </row>
    <row r="48" ht="24" customHeight="1" spans="1:15">
      <c r="A48" s="21">
        <v>45</v>
      </c>
      <c r="B48" s="32" t="s">
        <v>44</v>
      </c>
      <c r="C48" s="29"/>
      <c r="D48" s="22">
        <f>SUM(D27:D45)</f>
        <v>44</v>
      </c>
      <c r="E48" s="31">
        <f t="shared" ref="E48:I48" si="27">SUM(E27:E47)</f>
        <v>30624</v>
      </c>
      <c r="F48" s="31">
        <f t="shared" si="27"/>
        <v>77256</v>
      </c>
      <c r="G48" s="31">
        <f t="shared" si="27"/>
        <v>60129.11</v>
      </c>
      <c r="H48" s="31">
        <f t="shared" si="27"/>
        <v>137385.11</v>
      </c>
      <c r="I48" s="31">
        <f t="shared" si="27"/>
        <v>168009.11</v>
      </c>
      <c r="J48" s="51"/>
      <c r="K48" s="58"/>
      <c r="L48" s="55"/>
      <c r="M48" s="53"/>
      <c r="N48" s="53"/>
      <c r="O48" s="53"/>
    </row>
    <row r="49" ht="65" customHeight="1" spans="1:15">
      <c r="A49" s="21">
        <v>46</v>
      </c>
      <c r="B49" s="33" t="s">
        <v>132</v>
      </c>
      <c r="C49" s="33" t="s">
        <v>12</v>
      </c>
      <c r="D49" s="22">
        <v>1</v>
      </c>
      <c r="E49" s="25">
        <f>ROUND(D49*M49,2)</f>
        <v>696</v>
      </c>
      <c r="F49" s="26">
        <f t="shared" ref="F49:F51" si="28">ROUND(D49*N49,2)</f>
        <v>1624</v>
      </c>
      <c r="G49" s="27">
        <f t="shared" ref="G49:G51" si="29">D49*O49</f>
        <v>1270.81</v>
      </c>
      <c r="H49" s="27">
        <f>ROUND(F49+G49,2)</f>
        <v>2894.81</v>
      </c>
      <c r="I49" s="50">
        <f>ROUND(H49+E49,2)</f>
        <v>3590.81</v>
      </c>
      <c r="J49" s="51"/>
      <c r="K49" s="57"/>
      <c r="L49" s="57"/>
      <c r="M49" s="53">
        <f t="shared" ref="M49:M52" si="30">ROUND(2320*30%,2)</f>
        <v>696</v>
      </c>
      <c r="N49" s="53">
        <f t="shared" ref="N49:N52" si="31">ROUND(2320*70%,2)</f>
        <v>1624</v>
      </c>
      <c r="O49" s="53">
        <v>1270.81</v>
      </c>
    </row>
    <row r="50" ht="65" customHeight="1" spans="1:15">
      <c r="A50" s="21">
        <v>47</v>
      </c>
      <c r="B50" s="33" t="s">
        <v>133</v>
      </c>
      <c r="C50" s="22" t="s">
        <v>134</v>
      </c>
      <c r="D50" s="22">
        <v>1</v>
      </c>
      <c r="E50" s="25">
        <f>D50*M50</f>
        <v>696</v>
      </c>
      <c r="F50" s="26">
        <f t="shared" si="28"/>
        <v>1624</v>
      </c>
      <c r="G50" s="27">
        <f t="shared" si="29"/>
        <v>1273.31</v>
      </c>
      <c r="H50" s="27">
        <f t="shared" ref="H50:H54" si="32">F50+G50</f>
        <v>2897.31</v>
      </c>
      <c r="I50" s="50">
        <f>ROUND(H50+E50,2)</f>
        <v>3593.31</v>
      </c>
      <c r="J50" s="51"/>
      <c r="K50" s="57"/>
      <c r="L50" s="57"/>
      <c r="M50" s="53">
        <f t="shared" si="30"/>
        <v>696</v>
      </c>
      <c r="N50" s="53">
        <f t="shared" si="31"/>
        <v>1624</v>
      </c>
      <c r="O50" s="53">
        <v>1273.31</v>
      </c>
    </row>
    <row r="51" ht="65" customHeight="1" spans="1:15">
      <c r="A51" s="21">
        <v>48</v>
      </c>
      <c r="B51" s="34" t="s">
        <v>135</v>
      </c>
      <c r="C51" s="22" t="s">
        <v>136</v>
      </c>
      <c r="D51" s="22">
        <v>1</v>
      </c>
      <c r="E51" s="25">
        <f>D51*M51</f>
        <v>696</v>
      </c>
      <c r="F51" s="26">
        <f t="shared" si="28"/>
        <v>1624</v>
      </c>
      <c r="G51" s="27">
        <f t="shared" si="29"/>
        <v>1273.31</v>
      </c>
      <c r="H51" s="27">
        <f t="shared" si="32"/>
        <v>2897.31</v>
      </c>
      <c r="I51" s="50">
        <f t="shared" ref="I51:I54" si="33">H51+E51</f>
        <v>3593.31</v>
      </c>
      <c r="J51" s="51"/>
      <c r="K51" s="57"/>
      <c r="L51" s="57"/>
      <c r="M51" s="53">
        <f t="shared" si="30"/>
        <v>696</v>
      </c>
      <c r="N51" s="53">
        <f t="shared" si="31"/>
        <v>1624</v>
      </c>
      <c r="O51" s="53">
        <v>1273.31</v>
      </c>
    </row>
    <row r="52" customFormat="1" ht="65" customHeight="1" spans="1:15">
      <c r="A52" s="21">
        <v>49</v>
      </c>
      <c r="B52" s="33" t="s">
        <v>137</v>
      </c>
      <c r="C52" s="33" t="s">
        <v>138</v>
      </c>
      <c r="D52" s="22">
        <v>1</v>
      </c>
      <c r="E52" s="25">
        <v>696</v>
      </c>
      <c r="F52" s="26">
        <v>1624</v>
      </c>
      <c r="G52" s="27">
        <v>1263.29</v>
      </c>
      <c r="H52" s="27">
        <f t="shared" si="32"/>
        <v>2887.29</v>
      </c>
      <c r="I52" s="50">
        <f t="shared" si="33"/>
        <v>3583.29</v>
      </c>
      <c r="J52" s="51"/>
      <c r="K52" s="57"/>
      <c r="L52" s="57"/>
      <c r="M52" s="53">
        <f t="shared" si="30"/>
        <v>696</v>
      </c>
      <c r="N52" s="53">
        <f t="shared" si="31"/>
        <v>1624</v>
      </c>
      <c r="O52" s="53">
        <v>1263.29</v>
      </c>
    </row>
    <row r="53" customFormat="1" ht="65" customHeight="1" spans="1:15">
      <c r="A53" s="21">
        <v>50</v>
      </c>
      <c r="B53" s="34" t="s">
        <v>139</v>
      </c>
      <c r="C53" s="34" t="s">
        <v>140</v>
      </c>
      <c r="D53" s="22">
        <v>1</v>
      </c>
      <c r="E53" s="25">
        <v>0</v>
      </c>
      <c r="F53" s="26">
        <v>2320</v>
      </c>
      <c r="G53" s="27">
        <v>1363.55</v>
      </c>
      <c r="H53" s="27">
        <f t="shared" si="32"/>
        <v>3683.55</v>
      </c>
      <c r="I53" s="50">
        <f t="shared" si="33"/>
        <v>3683.55</v>
      </c>
      <c r="J53" s="51"/>
      <c r="K53" s="57"/>
      <c r="L53" s="57"/>
      <c r="M53" s="53"/>
      <c r="N53" s="53"/>
      <c r="O53" s="53">
        <v>1363.55</v>
      </c>
    </row>
    <row r="54" s="1" customFormat="1" ht="65" customHeight="1" spans="1:15">
      <c r="A54" s="21">
        <v>51</v>
      </c>
      <c r="B54" s="35" t="s">
        <v>104</v>
      </c>
      <c r="C54" s="35" t="s">
        <v>141</v>
      </c>
      <c r="D54" s="36">
        <v>1</v>
      </c>
      <c r="E54" s="37">
        <v>0</v>
      </c>
      <c r="F54" s="38">
        <v>2320</v>
      </c>
      <c r="G54" s="39">
        <v>1371.07</v>
      </c>
      <c r="H54" s="39">
        <f t="shared" si="32"/>
        <v>3691.07</v>
      </c>
      <c r="I54" s="50">
        <f t="shared" si="33"/>
        <v>3691.07</v>
      </c>
      <c r="J54" s="59"/>
      <c r="K54" s="60"/>
      <c r="L54" s="60"/>
      <c r="M54" s="61"/>
      <c r="N54" s="61">
        <v>1371.07</v>
      </c>
      <c r="O54" s="61"/>
    </row>
    <row r="55" ht="24" customHeight="1" spans="1:18">
      <c r="A55" s="21">
        <v>52</v>
      </c>
      <c r="B55" s="40" t="s">
        <v>15</v>
      </c>
      <c r="C55" s="41"/>
      <c r="D55" s="21">
        <f t="shared" ref="D55:I55" si="34">D26+D48+D49+D50+D51+D52+D53+D54</f>
        <v>97</v>
      </c>
      <c r="E55" s="21">
        <f t="shared" si="34"/>
        <v>66120</v>
      </c>
      <c r="F55" s="21">
        <f t="shared" si="34"/>
        <v>164720</v>
      </c>
      <c r="G55" s="21">
        <f t="shared" si="34"/>
        <v>127922.87</v>
      </c>
      <c r="H55" s="21">
        <f t="shared" si="34"/>
        <v>292642.87</v>
      </c>
      <c r="I55" s="21">
        <f t="shared" si="34"/>
        <v>358762.87</v>
      </c>
      <c r="J55" s="15"/>
      <c r="K55" s="62">
        <f>I55</f>
        <v>358762.87</v>
      </c>
      <c r="L55" s="57" t="e">
        <f>G55-#REF!</f>
        <v>#REF!</v>
      </c>
      <c r="M55" s="53"/>
      <c r="N55" s="53"/>
      <c r="O55" s="53"/>
      <c r="Q55" s="4"/>
      <c r="R55" s="65"/>
    </row>
    <row r="56" ht="65" customHeight="1" spans="1:15">
      <c r="A56" s="21">
        <v>53</v>
      </c>
      <c r="B56" s="42" t="s">
        <v>142</v>
      </c>
      <c r="C56" s="42"/>
      <c r="D56" s="43"/>
      <c r="E56" s="43"/>
      <c r="F56" s="43"/>
      <c r="G56" s="43"/>
      <c r="H56" s="43"/>
      <c r="I56" s="43"/>
      <c r="J56" s="42"/>
      <c r="K56" s="63"/>
      <c r="L56" s="63"/>
      <c r="M56" s="7"/>
      <c r="N56" s="64"/>
      <c r="O56" s="64"/>
    </row>
  </sheetData>
  <mergeCells count="15">
    <mergeCell ref="A1:J1"/>
    <mergeCell ref="E2:F2"/>
    <mergeCell ref="B26:C26"/>
    <mergeCell ref="B48:C48"/>
    <mergeCell ref="B55:C55"/>
    <mergeCell ref="B56:J56"/>
    <mergeCell ref="A2:A3"/>
    <mergeCell ref="B2:B3"/>
    <mergeCell ref="B4:B25"/>
    <mergeCell ref="B27:B47"/>
    <mergeCell ref="C2:C3"/>
    <mergeCell ref="D2:D3"/>
    <mergeCell ref="H2:H3"/>
    <mergeCell ref="I2:I3"/>
    <mergeCell ref="J2:J3"/>
  </mergeCells>
  <pageMargins left="0.511811023622047" right="0.511811023622047" top="0.551181102362205" bottom="0.15748031496063" header="0.31496062992126" footer="0.31496062992126"/>
  <pageSetup paperSize="9" scale="85" orientation="portrait"/>
  <headerFooter/>
  <rowBreaks count="1" manualBreakCount="1">
    <brk id="3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E17" sqref="E17"/>
    </sheetView>
  </sheetViews>
  <sheetFormatPr defaultColWidth="9" defaultRowHeight="13.5"/>
  <cols>
    <col min="1" max="1" width="3.875" customWidth="1"/>
    <col min="2" max="2" width="3.75" customWidth="1"/>
    <col min="3" max="3" width="13.75" customWidth="1"/>
    <col min="4" max="4" width="3.375" customWidth="1"/>
    <col min="5" max="5" width="8.875" style="3" customWidth="1"/>
    <col min="6" max="6" width="8.875" style="4" customWidth="1"/>
    <col min="7" max="7" width="11.75" style="5" customWidth="1"/>
    <col min="8" max="8" width="10.5" style="5" customWidth="1"/>
    <col min="9" max="9" width="11.75" style="96" customWidth="1"/>
    <col min="10" max="10" width="4.25" style="5" customWidth="1"/>
    <col min="13" max="13" width="10.5" style="3" customWidth="1"/>
    <col min="14" max="14" width="9.75" style="3" customWidth="1"/>
    <col min="15" max="15" width="10.75" style="3" customWidth="1"/>
    <col min="16" max="16" width="9.75" style="3" customWidth="1"/>
  </cols>
  <sheetData>
    <row r="1" s="46" customFormat="1" ht="33.75" customHeight="1" spans="1:14">
      <c r="A1" s="97" t="s">
        <v>50</v>
      </c>
      <c r="B1" s="98"/>
      <c r="C1" s="98"/>
      <c r="D1" s="98"/>
      <c r="E1" s="98"/>
      <c r="F1" s="98"/>
      <c r="G1" s="98"/>
      <c r="H1" s="98"/>
      <c r="I1" s="98"/>
      <c r="J1" s="98"/>
      <c r="L1" s="45"/>
      <c r="M1" s="45"/>
      <c r="N1" s="45"/>
    </row>
    <row r="2" s="49" customFormat="1" ht="21.95" customHeight="1" spans="1:14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L2" s="48"/>
      <c r="M2" s="48"/>
      <c r="N2" s="48"/>
    </row>
    <row r="3" s="49" customFormat="1" ht="4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L3" s="48"/>
      <c r="M3" s="48"/>
      <c r="N3" s="48" t="s">
        <v>30</v>
      </c>
      <c r="O3" s="49" t="s">
        <v>31</v>
      </c>
      <c r="P3" s="49" t="s">
        <v>25</v>
      </c>
    </row>
    <row r="4" s="77" customFormat="1" ht="21.95" customHeight="1" spans="1:16">
      <c r="A4" s="21">
        <v>1</v>
      </c>
      <c r="B4" s="66" t="s">
        <v>32</v>
      </c>
      <c r="C4" s="22" t="s">
        <v>33</v>
      </c>
      <c r="D4" s="22">
        <v>10</v>
      </c>
      <c r="E4" s="25">
        <f>ROUND(D4*N4,2)</f>
        <v>6150</v>
      </c>
      <c r="F4" s="26">
        <f>ROUND(D4*O4,2)</f>
        <v>14350</v>
      </c>
      <c r="G4" s="27">
        <f>ROUND(D4*P4,2)</f>
        <v>8544.6</v>
      </c>
      <c r="H4" s="27">
        <f>ROUND(F4+G4,2)</f>
        <v>22894.6</v>
      </c>
      <c r="I4" s="100">
        <f>ROUND(H4+E4,2)</f>
        <v>29044.6</v>
      </c>
      <c r="J4" s="21"/>
      <c r="N4" s="53">
        <f>ROUND(2050*30%,2)</f>
        <v>615</v>
      </c>
      <c r="O4" s="53">
        <f>ROUND(2050*70%,2)</f>
        <v>1435</v>
      </c>
      <c r="P4" s="53">
        <f>ROUND(3364*25.4%,2)</f>
        <v>854.46</v>
      </c>
    </row>
    <row r="5" s="77" customFormat="1" ht="21.95" customHeight="1" spans="1:16">
      <c r="A5" s="21">
        <v>2</v>
      </c>
      <c r="B5" s="67"/>
      <c r="C5" s="22" t="s">
        <v>34</v>
      </c>
      <c r="D5" s="22">
        <v>2</v>
      </c>
      <c r="E5" s="25">
        <f t="shared" ref="E5:E16" si="0">ROUND(D5*N5,2)</f>
        <v>1230</v>
      </c>
      <c r="F5" s="26">
        <f t="shared" ref="F5:F16" si="1">ROUND(D5*O5,2)</f>
        <v>2870</v>
      </c>
      <c r="G5" s="27">
        <f t="shared" ref="G5:G16" si="2">ROUND(D5*P5,2)</f>
        <v>1708.92</v>
      </c>
      <c r="H5" s="27">
        <f t="shared" ref="H5:H16" si="3">ROUND(F5+G5,2)</f>
        <v>4578.92</v>
      </c>
      <c r="I5" s="100">
        <f t="shared" ref="I5:I17" si="4">ROUND(H5+E5,2)</f>
        <v>5808.92</v>
      </c>
      <c r="J5" s="21"/>
      <c r="N5" s="53">
        <f t="shared" ref="N5:N16" si="5">ROUND(2050*30%,2)</f>
        <v>615</v>
      </c>
      <c r="O5" s="53">
        <f t="shared" ref="O5:O16" si="6">ROUND(2050*70%,2)</f>
        <v>1435</v>
      </c>
      <c r="P5" s="53">
        <f t="shared" ref="P5:P15" si="7">ROUND(3364*25.4%,2)</f>
        <v>854.46</v>
      </c>
    </row>
    <row r="6" s="77" customFormat="1" ht="21.95" customHeight="1" spans="1:16">
      <c r="A6" s="21">
        <v>3</v>
      </c>
      <c r="B6" s="67"/>
      <c r="C6" s="93" t="s">
        <v>35</v>
      </c>
      <c r="D6" s="22">
        <v>1</v>
      </c>
      <c r="E6" s="25">
        <f t="shared" si="0"/>
        <v>615</v>
      </c>
      <c r="F6" s="26">
        <f t="shared" si="1"/>
        <v>1435</v>
      </c>
      <c r="G6" s="27">
        <f t="shared" si="2"/>
        <v>854.46</v>
      </c>
      <c r="H6" s="27">
        <f t="shared" si="3"/>
        <v>2289.46</v>
      </c>
      <c r="I6" s="100">
        <f t="shared" si="4"/>
        <v>2904.46</v>
      </c>
      <c r="J6" s="21"/>
      <c r="N6" s="53">
        <f t="shared" si="5"/>
        <v>615</v>
      </c>
      <c r="O6" s="53">
        <f t="shared" si="6"/>
        <v>1435</v>
      </c>
      <c r="P6" s="53">
        <f t="shared" si="7"/>
        <v>854.46</v>
      </c>
    </row>
    <row r="7" s="77" customFormat="1" ht="21.95" customHeight="1" spans="1:16">
      <c r="A7" s="21">
        <v>4</v>
      </c>
      <c r="B7" s="67"/>
      <c r="C7" s="22" t="s">
        <v>36</v>
      </c>
      <c r="D7" s="22">
        <v>1</v>
      </c>
      <c r="E7" s="25">
        <f t="shared" si="0"/>
        <v>615</v>
      </c>
      <c r="F7" s="26">
        <f t="shared" si="1"/>
        <v>1435</v>
      </c>
      <c r="G7" s="27">
        <f t="shared" si="2"/>
        <v>854.46</v>
      </c>
      <c r="H7" s="27">
        <f t="shared" si="3"/>
        <v>2289.46</v>
      </c>
      <c r="I7" s="100">
        <f t="shared" si="4"/>
        <v>2904.46</v>
      </c>
      <c r="J7" s="21"/>
      <c r="N7" s="53">
        <f t="shared" si="5"/>
        <v>615</v>
      </c>
      <c r="O7" s="53">
        <f t="shared" si="6"/>
        <v>1435</v>
      </c>
      <c r="P7" s="53">
        <f t="shared" si="7"/>
        <v>854.46</v>
      </c>
    </row>
    <row r="8" s="77" customFormat="1" ht="21.95" customHeight="1" spans="1:16">
      <c r="A8" s="21">
        <v>5</v>
      </c>
      <c r="B8" s="67"/>
      <c r="C8" s="93" t="s">
        <v>37</v>
      </c>
      <c r="D8" s="22">
        <v>3</v>
      </c>
      <c r="E8" s="25">
        <f t="shared" si="0"/>
        <v>1845</v>
      </c>
      <c r="F8" s="26">
        <f t="shared" si="1"/>
        <v>4305</v>
      </c>
      <c r="G8" s="27">
        <f t="shared" si="2"/>
        <v>2563.38</v>
      </c>
      <c r="H8" s="27">
        <f t="shared" si="3"/>
        <v>6868.38</v>
      </c>
      <c r="I8" s="100">
        <f t="shared" si="4"/>
        <v>8713.38</v>
      </c>
      <c r="J8" s="21"/>
      <c r="N8" s="53">
        <f t="shared" si="5"/>
        <v>615</v>
      </c>
      <c r="O8" s="53">
        <f t="shared" si="6"/>
        <v>1435</v>
      </c>
      <c r="P8" s="53">
        <f t="shared" si="7"/>
        <v>854.46</v>
      </c>
    </row>
    <row r="9" s="77" customFormat="1" ht="21.95" customHeight="1" spans="1:16">
      <c r="A9" s="21">
        <v>6</v>
      </c>
      <c r="B9" s="67"/>
      <c r="C9" s="22" t="s">
        <v>38</v>
      </c>
      <c r="D9" s="22">
        <v>4</v>
      </c>
      <c r="E9" s="25">
        <f t="shared" si="0"/>
        <v>2460</v>
      </c>
      <c r="F9" s="26">
        <f t="shared" si="1"/>
        <v>5740</v>
      </c>
      <c r="G9" s="27">
        <f t="shared" si="2"/>
        <v>3417.84</v>
      </c>
      <c r="H9" s="27">
        <f t="shared" si="3"/>
        <v>9157.84</v>
      </c>
      <c r="I9" s="100">
        <f t="shared" si="4"/>
        <v>11617.84</v>
      </c>
      <c r="J9" s="21"/>
      <c r="N9" s="53">
        <f t="shared" si="5"/>
        <v>615</v>
      </c>
      <c r="O9" s="53">
        <f t="shared" si="6"/>
        <v>1435</v>
      </c>
      <c r="P9" s="53">
        <f t="shared" si="7"/>
        <v>854.46</v>
      </c>
    </row>
    <row r="10" s="77" customFormat="1" ht="21.95" customHeight="1" spans="1:16">
      <c r="A10" s="21">
        <v>7</v>
      </c>
      <c r="B10" s="67"/>
      <c r="C10" s="22" t="s">
        <v>39</v>
      </c>
      <c r="D10" s="22">
        <v>1</v>
      </c>
      <c r="E10" s="25">
        <f t="shared" si="0"/>
        <v>615</v>
      </c>
      <c r="F10" s="26">
        <f t="shared" si="1"/>
        <v>1435</v>
      </c>
      <c r="G10" s="27">
        <f t="shared" si="2"/>
        <v>854.46</v>
      </c>
      <c r="H10" s="27">
        <f t="shared" si="3"/>
        <v>2289.46</v>
      </c>
      <c r="I10" s="100">
        <f t="shared" si="4"/>
        <v>2904.46</v>
      </c>
      <c r="J10" s="21"/>
      <c r="N10" s="53">
        <f t="shared" si="5"/>
        <v>615</v>
      </c>
      <c r="O10" s="53">
        <f t="shared" si="6"/>
        <v>1435</v>
      </c>
      <c r="P10" s="53">
        <f t="shared" si="7"/>
        <v>854.46</v>
      </c>
    </row>
    <row r="11" s="77" customFormat="1" ht="21.95" customHeight="1" spans="1:16">
      <c r="A11" s="21">
        <v>8</v>
      </c>
      <c r="B11" s="67"/>
      <c r="C11" s="22" t="s">
        <v>40</v>
      </c>
      <c r="D11" s="22">
        <v>2</v>
      </c>
      <c r="E11" s="25">
        <f t="shared" si="0"/>
        <v>1230</v>
      </c>
      <c r="F11" s="26">
        <f t="shared" si="1"/>
        <v>2870</v>
      </c>
      <c r="G11" s="27">
        <f t="shared" si="2"/>
        <v>1708.92</v>
      </c>
      <c r="H11" s="27">
        <f t="shared" si="3"/>
        <v>4578.92</v>
      </c>
      <c r="I11" s="100">
        <f t="shared" si="4"/>
        <v>5808.92</v>
      </c>
      <c r="J11" s="21"/>
      <c r="N11" s="53">
        <f t="shared" si="5"/>
        <v>615</v>
      </c>
      <c r="O11" s="53">
        <f t="shared" si="6"/>
        <v>1435</v>
      </c>
      <c r="P11" s="53">
        <f t="shared" si="7"/>
        <v>854.46</v>
      </c>
    </row>
    <row r="12" s="77" customFormat="1" ht="21.95" customHeight="1" spans="1:16">
      <c r="A12" s="21">
        <v>9</v>
      </c>
      <c r="B12" s="67"/>
      <c r="C12" s="22" t="s">
        <v>41</v>
      </c>
      <c r="D12" s="22">
        <v>2</v>
      </c>
      <c r="E12" s="25">
        <f t="shared" si="0"/>
        <v>1230</v>
      </c>
      <c r="F12" s="26">
        <f t="shared" si="1"/>
        <v>2870</v>
      </c>
      <c r="G12" s="27">
        <f t="shared" si="2"/>
        <v>1708.92</v>
      </c>
      <c r="H12" s="27">
        <f t="shared" si="3"/>
        <v>4578.92</v>
      </c>
      <c r="I12" s="100">
        <f t="shared" si="4"/>
        <v>5808.92</v>
      </c>
      <c r="J12" s="21"/>
      <c r="N12" s="53">
        <f t="shared" si="5"/>
        <v>615</v>
      </c>
      <c r="O12" s="53">
        <f t="shared" si="6"/>
        <v>1435</v>
      </c>
      <c r="P12" s="53">
        <f t="shared" si="7"/>
        <v>854.46</v>
      </c>
    </row>
    <row r="13" s="77" customFormat="1" ht="21.95" customHeight="1" spans="1:16">
      <c r="A13" s="21">
        <v>10</v>
      </c>
      <c r="B13" s="67"/>
      <c r="C13" s="22" t="s">
        <v>42</v>
      </c>
      <c r="D13" s="22">
        <v>2</v>
      </c>
      <c r="E13" s="25">
        <f t="shared" si="0"/>
        <v>1230</v>
      </c>
      <c r="F13" s="26">
        <f t="shared" si="1"/>
        <v>2870</v>
      </c>
      <c r="G13" s="27">
        <f t="shared" si="2"/>
        <v>1708.92</v>
      </c>
      <c r="H13" s="27">
        <f t="shared" si="3"/>
        <v>4578.92</v>
      </c>
      <c r="I13" s="100">
        <f t="shared" si="4"/>
        <v>5808.92</v>
      </c>
      <c r="J13" s="21"/>
      <c r="N13" s="53">
        <f t="shared" si="5"/>
        <v>615</v>
      </c>
      <c r="O13" s="53">
        <f t="shared" si="6"/>
        <v>1435</v>
      </c>
      <c r="P13" s="53">
        <f t="shared" si="7"/>
        <v>854.46</v>
      </c>
    </row>
    <row r="14" s="77" customFormat="1" ht="21.95" customHeight="1" spans="1:16">
      <c r="A14" s="21">
        <v>11</v>
      </c>
      <c r="B14" s="67"/>
      <c r="C14" s="66" t="s">
        <v>43</v>
      </c>
      <c r="D14" s="22">
        <v>5</v>
      </c>
      <c r="E14" s="25">
        <f t="shared" si="0"/>
        <v>3075</v>
      </c>
      <c r="F14" s="26">
        <f t="shared" si="1"/>
        <v>7175</v>
      </c>
      <c r="G14" s="99">
        <f t="shared" si="2"/>
        <v>4272.3</v>
      </c>
      <c r="H14" s="27">
        <f t="shared" si="3"/>
        <v>11447.3</v>
      </c>
      <c r="I14" s="100">
        <f t="shared" si="4"/>
        <v>14522.3</v>
      </c>
      <c r="J14" s="21"/>
      <c r="N14" s="53">
        <f t="shared" si="5"/>
        <v>615</v>
      </c>
      <c r="O14" s="53">
        <f t="shared" si="6"/>
        <v>1435</v>
      </c>
      <c r="P14" s="53">
        <f t="shared" si="7"/>
        <v>854.46</v>
      </c>
    </row>
    <row r="15" s="77" customFormat="1" ht="21.95" customHeight="1" spans="1:16">
      <c r="A15" s="21">
        <v>12</v>
      </c>
      <c r="B15" s="32" t="s">
        <v>44</v>
      </c>
      <c r="C15" s="29"/>
      <c r="D15" s="22">
        <f>SUM(D4:D14)</f>
        <v>33</v>
      </c>
      <c r="E15" s="25">
        <f t="shared" si="0"/>
        <v>20295</v>
      </c>
      <c r="F15" s="26">
        <f t="shared" si="1"/>
        <v>47355</v>
      </c>
      <c r="G15" s="99">
        <f t="shared" si="2"/>
        <v>28197.18</v>
      </c>
      <c r="H15" s="27">
        <f t="shared" si="3"/>
        <v>75552.18</v>
      </c>
      <c r="I15" s="100">
        <f t="shared" si="4"/>
        <v>95847.18</v>
      </c>
      <c r="J15" s="21"/>
      <c r="N15" s="53">
        <f t="shared" si="5"/>
        <v>615</v>
      </c>
      <c r="O15" s="53">
        <f t="shared" si="6"/>
        <v>1435</v>
      </c>
      <c r="P15" s="53">
        <f t="shared" si="7"/>
        <v>854.46</v>
      </c>
    </row>
    <row r="16" s="77" customFormat="1" ht="30.75" customHeight="1" spans="1:16">
      <c r="A16" s="21">
        <v>13</v>
      </c>
      <c r="B16" s="32" t="s">
        <v>12</v>
      </c>
      <c r="C16" s="29"/>
      <c r="D16" s="22">
        <v>1</v>
      </c>
      <c r="E16" s="25">
        <f t="shared" si="0"/>
        <v>615</v>
      </c>
      <c r="F16" s="26">
        <f t="shared" si="1"/>
        <v>1435</v>
      </c>
      <c r="G16" s="27">
        <f t="shared" si="2"/>
        <v>847.73</v>
      </c>
      <c r="H16" s="27">
        <f t="shared" si="3"/>
        <v>2282.73</v>
      </c>
      <c r="I16" s="100">
        <f t="shared" si="4"/>
        <v>2897.73</v>
      </c>
      <c r="J16" s="21"/>
      <c r="N16" s="53">
        <f t="shared" si="5"/>
        <v>615</v>
      </c>
      <c r="O16" s="53">
        <f t="shared" si="6"/>
        <v>1435</v>
      </c>
      <c r="P16" s="53">
        <f>ROUND(3364*25.2%,2)</f>
        <v>847.73</v>
      </c>
    </row>
    <row r="17" s="77" customFormat="1" ht="21.75" customHeight="1" spans="1:16">
      <c r="A17" s="71" t="s">
        <v>15</v>
      </c>
      <c r="B17" s="72"/>
      <c r="C17" s="73"/>
      <c r="D17" s="21">
        <f>D15+D16</f>
        <v>34</v>
      </c>
      <c r="E17" s="25">
        <f>SUM(E15:E16)</f>
        <v>20910</v>
      </c>
      <c r="F17" s="26">
        <f>SUM(F15:F16)</f>
        <v>48790</v>
      </c>
      <c r="G17" s="99">
        <f>SUM(G15:G16)</f>
        <v>29044.91</v>
      </c>
      <c r="H17" s="27">
        <f>SUM(H15:H16)</f>
        <v>77834.91</v>
      </c>
      <c r="I17" s="100">
        <f t="shared" si="4"/>
        <v>98744.91</v>
      </c>
      <c r="J17" s="31"/>
      <c r="K17" s="53"/>
      <c r="L17" s="53"/>
      <c r="M17" s="53">
        <f>E17+F17</f>
        <v>69700</v>
      </c>
      <c r="N17" s="53"/>
      <c r="O17" s="53"/>
      <c r="P17" s="53"/>
    </row>
    <row r="18" s="77" customFormat="1" ht="56.25" customHeight="1" spans="1:16">
      <c r="A18" s="74" t="s">
        <v>51</v>
      </c>
      <c r="B18" s="75"/>
      <c r="C18" s="75"/>
      <c r="D18" s="75"/>
      <c r="E18" s="75"/>
      <c r="F18" s="75"/>
      <c r="G18" s="75"/>
      <c r="H18" s="75"/>
      <c r="I18" s="75"/>
      <c r="J18" s="81"/>
      <c r="K18" s="53"/>
      <c r="L18" s="53"/>
      <c r="M18" s="53"/>
      <c r="N18" s="53"/>
      <c r="O18" s="53"/>
      <c r="P18" s="53"/>
    </row>
    <row r="19" s="64" customFormat="1" ht="57.75" customHeight="1" spans="1:14">
      <c r="A19" s="74" t="s">
        <v>46</v>
      </c>
      <c r="B19" s="76"/>
      <c r="C19" s="76"/>
      <c r="D19" s="76"/>
      <c r="E19" s="76"/>
      <c r="F19" s="76"/>
      <c r="G19" s="76"/>
      <c r="H19" s="76"/>
      <c r="I19" s="76"/>
      <c r="J19" s="82"/>
      <c r="L19" s="83"/>
      <c r="M19" s="83"/>
      <c r="N19" s="83"/>
    </row>
    <row r="20" s="64" customFormat="1" ht="57.75" customHeight="1" spans="1:14">
      <c r="A20" s="74" t="s">
        <v>47</v>
      </c>
      <c r="B20" s="75"/>
      <c r="C20" s="75"/>
      <c r="D20" s="75"/>
      <c r="E20" s="75"/>
      <c r="F20" s="75"/>
      <c r="G20" s="75"/>
      <c r="H20" s="75"/>
      <c r="I20" s="75"/>
      <c r="J20" s="81"/>
      <c r="L20" s="83"/>
      <c r="M20" s="83"/>
      <c r="N20" s="83"/>
    </row>
    <row r="21" s="64" customFormat="1" ht="57.75" customHeight="1" spans="1:14">
      <c r="A21" s="74" t="s">
        <v>48</v>
      </c>
      <c r="B21" s="75"/>
      <c r="C21" s="75"/>
      <c r="D21" s="75"/>
      <c r="E21" s="75"/>
      <c r="F21" s="75"/>
      <c r="G21" s="75"/>
      <c r="H21" s="75"/>
      <c r="I21" s="75"/>
      <c r="J21" s="81"/>
      <c r="L21" s="83"/>
      <c r="M21" s="83"/>
      <c r="N21" s="83"/>
    </row>
    <row r="22" s="64" customFormat="1" ht="57.75" customHeight="1" spans="1:14">
      <c r="A22" s="74" t="s">
        <v>49</v>
      </c>
      <c r="B22" s="75"/>
      <c r="C22" s="75"/>
      <c r="D22" s="75"/>
      <c r="E22" s="75"/>
      <c r="F22" s="75"/>
      <c r="G22" s="75"/>
      <c r="H22" s="75"/>
      <c r="I22" s="75"/>
      <c r="J22" s="81"/>
      <c r="L22" s="83"/>
      <c r="M22" s="83"/>
      <c r="N22" s="83"/>
    </row>
  </sheetData>
  <mergeCells count="18">
    <mergeCell ref="A1:J1"/>
    <mergeCell ref="E2:F2"/>
    <mergeCell ref="B15:C15"/>
    <mergeCell ref="B16:C16"/>
    <mergeCell ref="A17:C17"/>
    <mergeCell ref="A18:J18"/>
    <mergeCell ref="A19:J19"/>
    <mergeCell ref="A20:J20"/>
    <mergeCell ref="A21:J21"/>
    <mergeCell ref="A22:J22"/>
    <mergeCell ref="A2:A3"/>
    <mergeCell ref="B2:B3"/>
    <mergeCell ref="B4:B14"/>
    <mergeCell ref="C2:C3"/>
    <mergeCell ref="D2:D3"/>
    <mergeCell ref="H2:H3"/>
    <mergeCell ref="I2:I3"/>
    <mergeCell ref="J2:J3"/>
  </mergeCells>
  <pageMargins left="0.697916666666667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opLeftCell="A13" workbookViewId="0">
      <selection activeCell="E20" sqref="E20"/>
    </sheetView>
  </sheetViews>
  <sheetFormatPr defaultColWidth="9" defaultRowHeight="13.5"/>
  <cols>
    <col min="1" max="1" width="3.875" customWidth="1"/>
    <col min="2" max="2" width="3.75" customWidth="1"/>
    <col min="3" max="3" width="16.375" customWidth="1"/>
    <col min="4" max="4" width="5.25" customWidth="1"/>
    <col min="5" max="5" width="11.875" style="3" customWidth="1"/>
    <col min="6" max="6" width="11.875" style="4" customWidth="1"/>
    <col min="7" max="9" width="11.875" style="5" customWidth="1"/>
    <col min="10" max="10" width="4.75" style="5" customWidth="1"/>
    <col min="11" max="11" width="11.625" customWidth="1"/>
    <col min="12" max="12" width="10.5" customWidth="1"/>
    <col min="13" max="13" width="10.5" style="3" customWidth="1"/>
    <col min="14" max="14" width="11.75" style="3" customWidth="1"/>
    <col min="15" max="15" width="10.875" style="3" customWidth="1"/>
    <col min="16" max="16" width="9.875" style="3" customWidth="1"/>
    <col min="19" max="19" width="9.125" customWidth="1"/>
    <col min="20" max="20" width="11.75" customWidth="1"/>
  </cols>
  <sheetData>
    <row r="1" ht="36" customHeight="1" spans="1:16">
      <c r="A1" s="9" t="s">
        <v>52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5"/>
      <c r="M1" s="45"/>
      <c r="N1" s="45"/>
      <c r="O1" s="46"/>
      <c r="P1" s="46"/>
    </row>
    <row r="2" ht="45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8"/>
      <c r="M2" s="48"/>
      <c r="N2" s="48"/>
      <c r="O2" s="49"/>
      <c r="P2" s="49"/>
    </row>
    <row r="3" ht="4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8"/>
      <c r="M3" s="48"/>
      <c r="N3" s="48" t="s">
        <v>30</v>
      </c>
      <c r="O3" s="49" t="s">
        <v>31</v>
      </c>
      <c r="P3" s="49" t="s">
        <v>25</v>
      </c>
    </row>
    <row r="4" ht="32.25" customHeight="1" spans="1:16">
      <c r="A4" s="21">
        <v>1</v>
      </c>
      <c r="B4" s="94" t="s">
        <v>32</v>
      </c>
      <c r="C4" s="22" t="s">
        <v>33</v>
      </c>
      <c r="D4" s="22">
        <v>9</v>
      </c>
      <c r="E4" s="25">
        <f>ROUND(D4*N4,2)</f>
        <v>5535</v>
      </c>
      <c r="F4" s="26">
        <f>ROUND(D4*O4,2)</f>
        <v>12915</v>
      </c>
      <c r="G4" s="27">
        <f>ROUND(D4*P4,2)</f>
        <v>7690.14</v>
      </c>
      <c r="H4" s="27">
        <f>ROUND(F4+G4,2)</f>
        <v>20605.14</v>
      </c>
      <c r="I4" s="50">
        <f>ROUND(H4+E4,2)</f>
        <v>26140.14</v>
      </c>
      <c r="J4" s="21"/>
      <c r="K4" s="77"/>
      <c r="L4" s="77"/>
      <c r="M4" s="77"/>
      <c r="N4" s="53">
        <f>ROUND(2050*30%,2)</f>
        <v>615</v>
      </c>
      <c r="O4" s="53">
        <f>ROUND(2050*70%,2)</f>
        <v>1435</v>
      </c>
      <c r="P4" s="53">
        <f>ROUND(3364*25.4%,2)</f>
        <v>854.46</v>
      </c>
    </row>
    <row r="5" ht="32.25" customHeight="1" spans="1:16">
      <c r="A5" s="21">
        <v>2</v>
      </c>
      <c r="B5" s="95"/>
      <c r="C5" s="22" t="s">
        <v>34</v>
      </c>
      <c r="D5" s="22">
        <v>3</v>
      </c>
      <c r="E5" s="25">
        <f t="shared" ref="E5:E14" si="0">ROUND(D5*N5,2)</f>
        <v>1845</v>
      </c>
      <c r="F5" s="26">
        <f t="shared" ref="F5:F19" si="1">ROUND(D5*O5,2)</f>
        <v>4305</v>
      </c>
      <c r="G5" s="27">
        <f t="shared" ref="G5:G19" si="2">ROUND(D5*P5,2)</f>
        <v>2563.38</v>
      </c>
      <c r="H5" s="27">
        <f t="shared" ref="H5:H19" si="3">ROUND(F5+G5,2)</f>
        <v>6868.38</v>
      </c>
      <c r="I5" s="50">
        <f t="shared" ref="I5:I20" si="4">ROUND(H5+E5,2)</f>
        <v>8713.38</v>
      </c>
      <c r="J5" s="21"/>
      <c r="K5" s="77"/>
      <c r="L5" s="77"/>
      <c r="M5" s="77"/>
      <c r="N5" s="53">
        <f t="shared" ref="N5:N19" si="5">ROUND(2050*30%,2)</f>
        <v>615</v>
      </c>
      <c r="O5" s="53">
        <f t="shared" ref="O5:O19" si="6">ROUND(2050*70%,2)</f>
        <v>1435</v>
      </c>
      <c r="P5" s="53">
        <f t="shared" ref="P5:P18" si="7">ROUND(3364*25.4%,2)</f>
        <v>854.46</v>
      </c>
    </row>
    <row r="6" ht="32.25" customHeight="1" spans="1:16">
      <c r="A6" s="21">
        <v>3</v>
      </c>
      <c r="B6" s="95"/>
      <c r="C6" s="93" t="s">
        <v>35</v>
      </c>
      <c r="D6" s="22">
        <v>1</v>
      </c>
      <c r="E6" s="25">
        <f t="shared" si="0"/>
        <v>615</v>
      </c>
      <c r="F6" s="26">
        <f t="shared" si="1"/>
        <v>1435</v>
      </c>
      <c r="G6" s="27">
        <f t="shared" si="2"/>
        <v>854.46</v>
      </c>
      <c r="H6" s="27">
        <f t="shared" si="3"/>
        <v>2289.46</v>
      </c>
      <c r="I6" s="50">
        <f t="shared" si="4"/>
        <v>2904.46</v>
      </c>
      <c r="J6" s="21"/>
      <c r="K6" s="77"/>
      <c r="L6" s="77"/>
      <c r="M6" s="77"/>
      <c r="N6" s="53">
        <f t="shared" si="5"/>
        <v>615</v>
      </c>
      <c r="O6" s="53">
        <f t="shared" si="6"/>
        <v>1435</v>
      </c>
      <c r="P6" s="53">
        <f t="shared" si="7"/>
        <v>854.46</v>
      </c>
    </row>
    <row r="7" ht="32.25" customHeight="1" spans="1:16">
      <c r="A7" s="21">
        <v>4</v>
      </c>
      <c r="B7" s="95"/>
      <c r="C7" s="22" t="s">
        <v>36</v>
      </c>
      <c r="D7" s="22">
        <v>1</v>
      </c>
      <c r="E7" s="25">
        <f t="shared" si="0"/>
        <v>615</v>
      </c>
      <c r="F7" s="26">
        <f t="shared" si="1"/>
        <v>1435</v>
      </c>
      <c r="G7" s="27">
        <f t="shared" si="2"/>
        <v>854.46</v>
      </c>
      <c r="H7" s="27">
        <f t="shared" si="3"/>
        <v>2289.46</v>
      </c>
      <c r="I7" s="50">
        <f t="shared" si="4"/>
        <v>2904.46</v>
      </c>
      <c r="J7" s="21"/>
      <c r="K7" s="77"/>
      <c r="L7" s="77"/>
      <c r="M7" s="77"/>
      <c r="N7" s="53">
        <f t="shared" si="5"/>
        <v>615</v>
      </c>
      <c r="O7" s="53">
        <f t="shared" si="6"/>
        <v>1435</v>
      </c>
      <c r="P7" s="53">
        <f t="shared" si="7"/>
        <v>854.46</v>
      </c>
    </row>
    <row r="8" ht="32.25" customHeight="1" spans="1:16">
      <c r="A8" s="21">
        <v>5</v>
      </c>
      <c r="B8" s="95"/>
      <c r="C8" s="93" t="s">
        <v>37</v>
      </c>
      <c r="D8" s="22">
        <v>3</v>
      </c>
      <c r="E8" s="25">
        <f t="shared" si="0"/>
        <v>1845</v>
      </c>
      <c r="F8" s="26">
        <f t="shared" si="1"/>
        <v>4305</v>
      </c>
      <c r="G8" s="27">
        <f t="shared" si="2"/>
        <v>2563.38</v>
      </c>
      <c r="H8" s="27">
        <f t="shared" si="3"/>
        <v>6868.38</v>
      </c>
      <c r="I8" s="50">
        <f t="shared" si="4"/>
        <v>8713.38</v>
      </c>
      <c r="J8" s="21"/>
      <c r="K8" s="77"/>
      <c r="L8" s="77"/>
      <c r="M8" s="77"/>
      <c r="N8" s="53">
        <f t="shared" si="5"/>
        <v>615</v>
      </c>
      <c r="O8" s="53">
        <f t="shared" si="6"/>
        <v>1435</v>
      </c>
      <c r="P8" s="53">
        <f t="shared" si="7"/>
        <v>854.46</v>
      </c>
    </row>
    <row r="9" ht="32.25" customHeight="1" spans="1:16">
      <c r="A9" s="21">
        <v>6</v>
      </c>
      <c r="B9" s="95"/>
      <c r="C9" s="22" t="s">
        <v>38</v>
      </c>
      <c r="D9" s="22">
        <v>4</v>
      </c>
      <c r="E9" s="25">
        <f t="shared" si="0"/>
        <v>2460</v>
      </c>
      <c r="F9" s="26">
        <f t="shared" si="1"/>
        <v>5740</v>
      </c>
      <c r="G9" s="27">
        <f t="shared" si="2"/>
        <v>3417.84</v>
      </c>
      <c r="H9" s="27">
        <f t="shared" si="3"/>
        <v>9157.84</v>
      </c>
      <c r="I9" s="50">
        <f t="shared" si="4"/>
        <v>11617.84</v>
      </c>
      <c r="J9" s="21"/>
      <c r="K9" s="77"/>
      <c r="L9" s="77"/>
      <c r="M9" s="77"/>
      <c r="N9" s="53">
        <f t="shared" si="5"/>
        <v>615</v>
      </c>
      <c r="O9" s="53">
        <f t="shared" si="6"/>
        <v>1435</v>
      </c>
      <c r="P9" s="53">
        <f t="shared" si="7"/>
        <v>854.46</v>
      </c>
    </row>
    <row r="10" ht="32.25" customHeight="1" spans="1:16">
      <c r="A10" s="21">
        <v>7</v>
      </c>
      <c r="B10" s="95"/>
      <c r="C10" s="22" t="s">
        <v>39</v>
      </c>
      <c r="D10" s="22">
        <v>1</v>
      </c>
      <c r="E10" s="25">
        <f t="shared" si="0"/>
        <v>615</v>
      </c>
      <c r="F10" s="26">
        <f t="shared" si="1"/>
        <v>1435</v>
      </c>
      <c r="G10" s="27">
        <f t="shared" si="2"/>
        <v>854.46</v>
      </c>
      <c r="H10" s="27">
        <f t="shared" si="3"/>
        <v>2289.46</v>
      </c>
      <c r="I10" s="50">
        <f t="shared" si="4"/>
        <v>2904.46</v>
      </c>
      <c r="J10" s="21"/>
      <c r="K10" s="77"/>
      <c r="L10" s="77"/>
      <c r="M10" s="77"/>
      <c r="N10" s="53">
        <f t="shared" si="5"/>
        <v>615</v>
      </c>
      <c r="O10" s="53">
        <f t="shared" si="6"/>
        <v>1435</v>
      </c>
      <c r="P10" s="53">
        <f t="shared" si="7"/>
        <v>854.46</v>
      </c>
    </row>
    <row r="11" ht="32.25" customHeight="1" spans="1:16">
      <c r="A11" s="21">
        <v>8</v>
      </c>
      <c r="B11" s="95"/>
      <c r="C11" s="22" t="s">
        <v>40</v>
      </c>
      <c r="D11" s="22">
        <v>2</v>
      </c>
      <c r="E11" s="25">
        <f t="shared" si="0"/>
        <v>1230</v>
      </c>
      <c r="F11" s="26">
        <f t="shared" si="1"/>
        <v>2870</v>
      </c>
      <c r="G11" s="27">
        <f t="shared" si="2"/>
        <v>1708.92</v>
      </c>
      <c r="H11" s="27">
        <f t="shared" si="3"/>
        <v>4578.92</v>
      </c>
      <c r="I11" s="50">
        <f t="shared" si="4"/>
        <v>5808.92</v>
      </c>
      <c r="J11" s="21"/>
      <c r="K11" s="77"/>
      <c r="L11" s="77"/>
      <c r="M11" s="77"/>
      <c r="N11" s="53">
        <f t="shared" si="5"/>
        <v>615</v>
      </c>
      <c r="O11" s="53">
        <f t="shared" si="6"/>
        <v>1435</v>
      </c>
      <c r="P11" s="53">
        <f t="shared" si="7"/>
        <v>854.46</v>
      </c>
    </row>
    <row r="12" ht="32.25" customHeight="1" spans="1:16">
      <c r="A12" s="21">
        <v>9</v>
      </c>
      <c r="B12" s="95"/>
      <c r="C12" s="22" t="s">
        <v>41</v>
      </c>
      <c r="D12" s="22">
        <v>2</v>
      </c>
      <c r="E12" s="25">
        <f t="shared" si="0"/>
        <v>1230</v>
      </c>
      <c r="F12" s="26">
        <f t="shared" si="1"/>
        <v>2870</v>
      </c>
      <c r="G12" s="27">
        <f t="shared" si="2"/>
        <v>1708.92</v>
      </c>
      <c r="H12" s="27">
        <f t="shared" si="3"/>
        <v>4578.92</v>
      </c>
      <c r="I12" s="50">
        <f t="shared" si="4"/>
        <v>5808.92</v>
      </c>
      <c r="J12" s="21"/>
      <c r="K12" s="77"/>
      <c r="L12" s="77"/>
      <c r="M12" s="77"/>
      <c r="N12" s="53">
        <f t="shared" si="5"/>
        <v>615</v>
      </c>
      <c r="O12" s="53">
        <f t="shared" si="6"/>
        <v>1435</v>
      </c>
      <c r="P12" s="53">
        <f t="shared" si="7"/>
        <v>854.46</v>
      </c>
    </row>
    <row r="13" ht="32.25" customHeight="1" spans="1:16">
      <c r="A13" s="21">
        <v>10</v>
      </c>
      <c r="B13" s="95"/>
      <c r="C13" s="22" t="s">
        <v>42</v>
      </c>
      <c r="D13" s="22">
        <v>2</v>
      </c>
      <c r="E13" s="25">
        <f t="shared" si="0"/>
        <v>1230</v>
      </c>
      <c r="F13" s="26">
        <f t="shared" si="1"/>
        <v>2870</v>
      </c>
      <c r="G13" s="27">
        <f t="shared" si="2"/>
        <v>1708.92</v>
      </c>
      <c r="H13" s="27">
        <f t="shared" si="3"/>
        <v>4578.92</v>
      </c>
      <c r="I13" s="50">
        <f t="shared" si="4"/>
        <v>5808.92</v>
      </c>
      <c r="J13" s="21"/>
      <c r="K13" s="77"/>
      <c r="L13" s="77"/>
      <c r="M13" s="77"/>
      <c r="N13" s="53">
        <f t="shared" si="5"/>
        <v>615</v>
      </c>
      <c r="O13" s="53">
        <f t="shared" si="6"/>
        <v>1435</v>
      </c>
      <c r="P13" s="53">
        <f t="shared" si="7"/>
        <v>854.46</v>
      </c>
    </row>
    <row r="14" ht="32.25" customHeight="1" spans="1:16">
      <c r="A14" s="21">
        <v>11</v>
      </c>
      <c r="B14" s="95"/>
      <c r="C14" s="66" t="s">
        <v>43</v>
      </c>
      <c r="D14" s="22">
        <v>6</v>
      </c>
      <c r="E14" s="25">
        <f t="shared" si="0"/>
        <v>3690</v>
      </c>
      <c r="F14" s="26">
        <f t="shared" si="1"/>
        <v>8610</v>
      </c>
      <c r="G14" s="27">
        <f t="shared" si="2"/>
        <v>5126.76</v>
      </c>
      <c r="H14" s="27">
        <f t="shared" si="3"/>
        <v>13736.76</v>
      </c>
      <c r="I14" s="50">
        <f t="shared" si="4"/>
        <v>17426.76</v>
      </c>
      <c r="J14" s="21"/>
      <c r="K14" s="77"/>
      <c r="L14" s="77"/>
      <c r="M14" s="77"/>
      <c r="N14" s="53">
        <f t="shared" si="5"/>
        <v>615</v>
      </c>
      <c r="O14" s="53">
        <f t="shared" si="6"/>
        <v>1435</v>
      </c>
      <c r="P14" s="53">
        <f t="shared" si="7"/>
        <v>854.46</v>
      </c>
    </row>
    <row r="15" ht="32.25" customHeight="1" spans="1:16">
      <c r="A15" s="21"/>
      <c r="B15" s="95"/>
      <c r="C15" s="22" t="s">
        <v>53</v>
      </c>
      <c r="D15" s="22">
        <v>1</v>
      </c>
      <c r="E15" s="25">
        <f t="shared" ref="E15:E16" si="8">ROUND(D15*N15,2)</f>
        <v>615</v>
      </c>
      <c r="F15" s="26">
        <f t="shared" ref="F15:F16" si="9">ROUND(D15*O15,2)</f>
        <v>1435</v>
      </c>
      <c r="G15" s="27">
        <f t="shared" ref="G15:G16" si="10">ROUND(D15*P15,2)</f>
        <v>854.46</v>
      </c>
      <c r="H15" s="27">
        <f t="shared" ref="H15:H16" si="11">ROUND(F15+G15,2)</f>
        <v>2289.46</v>
      </c>
      <c r="I15" s="50">
        <f t="shared" ref="I15:I16" si="12">ROUND(H15+E15,2)</f>
        <v>2904.46</v>
      </c>
      <c r="J15" s="21"/>
      <c r="K15" s="77"/>
      <c r="L15" s="77"/>
      <c r="M15" s="77"/>
      <c r="N15" s="53">
        <f t="shared" si="5"/>
        <v>615</v>
      </c>
      <c r="O15" s="53">
        <f t="shared" si="6"/>
        <v>1435</v>
      </c>
      <c r="P15" s="53">
        <f t="shared" si="7"/>
        <v>854.46</v>
      </c>
    </row>
    <row r="16" ht="32.25" customHeight="1" spans="1:20">
      <c r="A16" s="21"/>
      <c r="B16" s="95"/>
      <c r="C16" s="22" t="s">
        <v>54</v>
      </c>
      <c r="D16" s="22">
        <v>2</v>
      </c>
      <c r="E16" s="25">
        <f t="shared" si="8"/>
        <v>1230</v>
      </c>
      <c r="F16" s="26">
        <f t="shared" si="9"/>
        <v>2870</v>
      </c>
      <c r="G16" s="27">
        <f t="shared" si="10"/>
        <v>1708.92</v>
      </c>
      <c r="H16" s="27">
        <f t="shared" si="11"/>
        <v>4578.92</v>
      </c>
      <c r="I16" s="50">
        <f t="shared" si="12"/>
        <v>5808.92</v>
      </c>
      <c r="J16" s="21"/>
      <c r="K16" s="77"/>
      <c r="L16" s="77"/>
      <c r="M16" s="77"/>
      <c r="N16" s="53">
        <f t="shared" si="5"/>
        <v>615</v>
      </c>
      <c r="O16" s="53">
        <f t="shared" si="6"/>
        <v>1435</v>
      </c>
      <c r="P16" s="53">
        <f t="shared" si="7"/>
        <v>854.46</v>
      </c>
      <c r="R16">
        <v>40</v>
      </c>
      <c r="S16">
        <v>42</v>
      </c>
      <c r="T16">
        <v>58</v>
      </c>
    </row>
    <row r="17" ht="32.25" customHeight="1" spans="1:18">
      <c r="A17" s="21"/>
      <c r="B17" s="30"/>
      <c r="C17" s="22" t="s">
        <v>55</v>
      </c>
      <c r="D17" s="22">
        <v>2</v>
      </c>
      <c r="E17" s="25">
        <f t="shared" ref="E17:E19" si="13">ROUND(D17*N17,2)</f>
        <v>1230</v>
      </c>
      <c r="F17" s="26">
        <f t="shared" ref="F17" si="14">ROUND(D17*O17,2)</f>
        <v>2870</v>
      </c>
      <c r="G17" s="27">
        <f t="shared" ref="G17" si="15">ROUND(D17*P17,2)</f>
        <v>1708.92</v>
      </c>
      <c r="H17" s="27">
        <f t="shared" ref="H17" si="16">ROUND(F17+G17,2)</f>
        <v>4578.92</v>
      </c>
      <c r="I17" s="50">
        <f t="shared" ref="I17" si="17">ROUND(H17+E17,2)</f>
        <v>5808.92</v>
      </c>
      <c r="J17" s="21"/>
      <c r="K17" s="77"/>
      <c r="L17" s="77"/>
      <c r="M17" s="77"/>
      <c r="N17" s="53">
        <f t="shared" si="5"/>
        <v>615</v>
      </c>
      <c r="O17" s="53">
        <f t="shared" si="6"/>
        <v>1435</v>
      </c>
      <c r="P17" s="53">
        <f t="shared" si="7"/>
        <v>854.46</v>
      </c>
      <c r="R17">
        <f>R16+S16+T16</f>
        <v>140</v>
      </c>
    </row>
    <row r="18" ht="32.25" customHeight="1" spans="1:16">
      <c r="A18" s="21">
        <v>12</v>
      </c>
      <c r="B18" s="32" t="s">
        <v>44</v>
      </c>
      <c r="C18" s="29"/>
      <c r="D18" s="22">
        <f>SUM(D4:D17)</f>
        <v>39</v>
      </c>
      <c r="E18" s="25">
        <f t="shared" si="13"/>
        <v>23985</v>
      </c>
      <c r="F18" s="26">
        <f t="shared" si="1"/>
        <v>55965</v>
      </c>
      <c r="G18" s="27">
        <f t="shared" si="2"/>
        <v>33323.94</v>
      </c>
      <c r="H18" s="27">
        <f t="shared" si="3"/>
        <v>89288.94</v>
      </c>
      <c r="I18" s="50">
        <f t="shared" si="4"/>
        <v>113273.94</v>
      </c>
      <c r="J18" s="21"/>
      <c r="K18" s="77"/>
      <c r="L18" s="77"/>
      <c r="M18" s="77"/>
      <c r="N18" s="53">
        <f t="shared" si="5"/>
        <v>615</v>
      </c>
      <c r="O18" s="53">
        <f t="shared" si="6"/>
        <v>1435</v>
      </c>
      <c r="P18" s="53">
        <f t="shared" si="7"/>
        <v>854.46</v>
      </c>
    </row>
    <row r="19" ht="32.25" customHeight="1" spans="1:20">
      <c r="A19" s="21">
        <v>13</v>
      </c>
      <c r="B19" s="32" t="s">
        <v>12</v>
      </c>
      <c r="C19" s="29"/>
      <c r="D19" s="22">
        <v>1</v>
      </c>
      <c r="E19" s="25">
        <f t="shared" si="13"/>
        <v>615</v>
      </c>
      <c r="F19" s="26">
        <f t="shared" si="1"/>
        <v>1435</v>
      </c>
      <c r="G19" s="27">
        <f t="shared" si="2"/>
        <v>847.73</v>
      </c>
      <c r="H19" s="27">
        <f t="shared" si="3"/>
        <v>2282.73</v>
      </c>
      <c r="I19" s="50">
        <f t="shared" si="4"/>
        <v>2897.73</v>
      </c>
      <c r="J19" s="21"/>
      <c r="K19" s="77"/>
      <c r="L19" s="77"/>
      <c r="M19" s="77"/>
      <c r="N19" s="53">
        <f t="shared" si="5"/>
        <v>615</v>
      </c>
      <c r="O19" s="53">
        <f t="shared" si="6"/>
        <v>1435</v>
      </c>
      <c r="P19" s="53">
        <f>ROUND(3364*25.2%,2)</f>
        <v>847.73</v>
      </c>
      <c r="S19">
        <v>34171.67</v>
      </c>
      <c r="T19" s="3">
        <f>S19-P17</f>
        <v>33317.21</v>
      </c>
    </row>
    <row r="20" ht="32.25" customHeight="1" spans="1:19">
      <c r="A20" s="71" t="s">
        <v>15</v>
      </c>
      <c r="B20" s="72"/>
      <c r="C20" s="73"/>
      <c r="D20" s="21">
        <f>D18+D19</f>
        <v>40</v>
      </c>
      <c r="E20" s="25">
        <f>SUM(E18:E19)</f>
        <v>24600</v>
      </c>
      <c r="F20" s="26">
        <f>SUM(F18:F19)</f>
        <v>57400</v>
      </c>
      <c r="G20" s="27">
        <f>SUM(G18:G19)</f>
        <v>34171.67</v>
      </c>
      <c r="H20" s="27">
        <f>SUM(H18:H19)</f>
        <v>91571.67</v>
      </c>
      <c r="I20" s="50">
        <f t="shared" si="4"/>
        <v>116171.67</v>
      </c>
      <c r="J20" s="31"/>
      <c r="K20" s="53"/>
      <c r="L20" s="53"/>
      <c r="M20" s="53">
        <f>E20+F20</f>
        <v>82000</v>
      </c>
      <c r="N20" s="53"/>
      <c r="O20" s="53"/>
      <c r="P20" s="53"/>
      <c r="R20" s="25"/>
      <c r="S20" s="4"/>
    </row>
    <row r="21" ht="112.5" customHeight="1" spans="1:16">
      <c r="A21" s="74" t="s">
        <v>56</v>
      </c>
      <c r="B21" s="75"/>
      <c r="C21" s="75"/>
      <c r="D21" s="75"/>
      <c r="E21" s="75"/>
      <c r="F21" s="75"/>
      <c r="G21" s="75"/>
      <c r="H21" s="75"/>
      <c r="I21" s="75"/>
      <c r="J21" s="81"/>
      <c r="K21" s="53"/>
      <c r="L21" s="53"/>
      <c r="M21" s="53"/>
      <c r="N21" s="53"/>
      <c r="O21" s="53"/>
      <c r="P21" s="53"/>
    </row>
    <row r="22" ht="112.5" customHeight="1" spans="1:16">
      <c r="A22" s="74" t="s">
        <v>46</v>
      </c>
      <c r="B22" s="76"/>
      <c r="C22" s="76"/>
      <c r="D22" s="76"/>
      <c r="E22" s="76"/>
      <c r="F22" s="76"/>
      <c r="G22" s="76"/>
      <c r="H22" s="76"/>
      <c r="I22" s="76"/>
      <c r="J22" s="82"/>
      <c r="K22" s="64"/>
      <c r="L22" s="83"/>
      <c r="M22" s="83"/>
      <c r="N22" s="83"/>
      <c r="O22" s="64"/>
      <c r="P22" s="64"/>
    </row>
    <row r="23" ht="112.5" customHeight="1" spans="1:16">
      <c r="A23" s="74" t="s">
        <v>47</v>
      </c>
      <c r="B23" s="75"/>
      <c r="C23" s="75"/>
      <c r="D23" s="75"/>
      <c r="E23" s="75"/>
      <c r="F23" s="75"/>
      <c r="G23" s="75"/>
      <c r="H23" s="75"/>
      <c r="I23" s="75"/>
      <c r="J23" s="81"/>
      <c r="K23" s="64"/>
      <c r="L23" s="83"/>
      <c r="M23" s="83"/>
      <c r="N23" s="83"/>
      <c r="O23" s="64"/>
      <c r="P23" s="64"/>
    </row>
    <row r="24" ht="112.5" customHeight="1" spans="1:16">
      <c r="A24" s="74" t="s">
        <v>48</v>
      </c>
      <c r="B24" s="75"/>
      <c r="C24" s="75"/>
      <c r="D24" s="75"/>
      <c r="E24" s="75"/>
      <c r="F24" s="75"/>
      <c r="G24" s="75"/>
      <c r="H24" s="75"/>
      <c r="I24" s="75"/>
      <c r="J24" s="81"/>
      <c r="K24" s="64"/>
      <c r="L24" s="83"/>
      <c r="M24" s="83"/>
      <c r="N24" s="83"/>
      <c r="O24" s="64"/>
      <c r="P24" s="64"/>
    </row>
    <row r="25" ht="112.5" customHeight="1" spans="1:16">
      <c r="A25" s="74" t="s">
        <v>49</v>
      </c>
      <c r="B25" s="75"/>
      <c r="C25" s="75"/>
      <c r="D25" s="75"/>
      <c r="E25" s="75"/>
      <c r="F25" s="75"/>
      <c r="G25" s="75"/>
      <c r="H25" s="75"/>
      <c r="I25" s="75"/>
      <c r="J25" s="81"/>
      <c r="K25" s="64"/>
      <c r="L25" s="83"/>
      <c r="M25" s="83"/>
      <c r="N25" s="83"/>
      <c r="O25" s="64"/>
      <c r="P25" s="64"/>
    </row>
  </sheetData>
  <mergeCells count="18">
    <mergeCell ref="A1:J1"/>
    <mergeCell ref="E2:F2"/>
    <mergeCell ref="B18:C18"/>
    <mergeCell ref="B19:C19"/>
    <mergeCell ref="A20:C20"/>
    <mergeCell ref="A21:J21"/>
    <mergeCell ref="A22:J22"/>
    <mergeCell ref="A23:J23"/>
    <mergeCell ref="A24:J24"/>
    <mergeCell ref="A25:J25"/>
    <mergeCell ref="A2:A3"/>
    <mergeCell ref="B2:B3"/>
    <mergeCell ref="B4:B17"/>
    <mergeCell ref="C2:C3"/>
    <mergeCell ref="D2:D3"/>
    <mergeCell ref="H2:H3"/>
    <mergeCell ref="I2:I3"/>
    <mergeCell ref="J2:J3"/>
  </mergeCells>
  <pageMargins left="0.708661417322835" right="0.708661417322835" top="0.748031496062992" bottom="0.748031496062992" header="0.31496062992126" footer="0.31496062992126"/>
  <pageSetup paperSize="9" scale="91" orientation="portrait"/>
  <headerFooter/>
  <rowBreaks count="1" manualBreakCount="1">
    <brk id="21" max="16383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opLeftCell="A13" workbookViewId="0">
      <selection activeCell="E20" sqref="E20"/>
    </sheetView>
  </sheetViews>
  <sheetFormatPr defaultColWidth="9" defaultRowHeight="13.5"/>
  <cols>
    <col min="1" max="1" width="3.875" customWidth="1"/>
    <col min="2" max="2" width="3.75" customWidth="1"/>
    <col min="3" max="3" width="16.375" customWidth="1"/>
    <col min="4" max="4" width="5.25" customWidth="1"/>
    <col min="5" max="5" width="11.875" style="3" customWidth="1"/>
    <col min="6" max="6" width="11.875" style="4" customWidth="1"/>
    <col min="7" max="9" width="11.875" style="5" customWidth="1"/>
    <col min="10" max="10" width="4.75" style="5" customWidth="1"/>
    <col min="11" max="11" width="11.625" customWidth="1"/>
    <col min="12" max="12" width="10.5" customWidth="1"/>
    <col min="13" max="13" width="10.5" style="3" customWidth="1"/>
    <col min="14" max="14" width="11.75" style="3" customWidth="1"/>
    <col min="15" max="15" width="10.875" style="3" customWidth="1"/>
    <col min="16" max="16" width="9.875" style="3" customWidth="1"/>
    <col min="19" max="19" width="9.125" customWidth="1"/>
  </cols>
  <sheetData>
    <row r="1" ht="58.5" customHeight="1" spans="1:16">
      <c r="A1" s="9" t="s">
        <v>57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5"/>
      <c r="M1" s="45"/>
      <c r="N1" s="45"/>
      <c r="O1" s="46"/>
      <c r="P1" s="46"/>
    </row>
    <row r="2" ht="45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8"/>
      <c r="M2" s="48"/>
      <c r="N2" s="48"/>
      <c r="O2" s="49"/>
      <c r="P2" s="49"/>
    </row>
    <row r="3" ht="4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8"/>
      <c r="M3" s="48"/>
      <c r="N3" s="48" t="s">
        <v>30</v>
      </c>
      <c r="O3" s="49" t="s">
        <v>31</v>
      </c>
      <c r="P3" s="49" t="s">
        <v>25</v>
      </c>
    </row>
    <row r="4" ht="32.25" customHeight="1" spans="1:16">
      <c r="A4" s="21">
        <v>1</v>
      </c>
      <c r="B4" s="94" t="s">
        <v>32</v>
      </c>
      <c r="C4" s="22" t="s">
        <v>33</v>
      </c>
      <c r="D4" s="22">
        <v>9</v>
      </c>
      <c r="E4" s="25">
        <f>ROUND(D4*N4,2)</f>
        <v>5535</v>
      </c>
      <c r="F4" s="26">
        <f>ROUND(D4*O4,2)</f>
        <v>12915</v>
      </c>
      <c r="G4" s="27">
        <f>ROUND(D4*P4,2)</f>
        <v>7690.14</v>
      </c>
      <c r="H4" s="27">
        <f>ROUND(F4+G4,2)</f>
        <v>20605.14</v>
      </c>
      <c r="I4" s="50">
        <f>ROUND(H4+E4,2)</f>
        <v>26140.14</v>
      </c>
      <c r="J4" s="21"/>
      <c r="K4" s="77"/>
      <c r="L4" s="77"/>
      <c r="M4" s="77"/>
      <c r="N4" s="53">
        <f>ROUND(2050*30%,2)</f>
        <v>615</v>
      </c>
      <c r="O4" s="53">
        <f>ROUND(2050*70%,2)</f>
        <v>1435</v>
      </c>
      <c r="P4" s="53">
        <f>ROUND(3364*25.4%,2)</f>
        <v>854.46</v>
      </c>
    </row>
    <row r="5" ht="32.25" customHeight="1" spans="1:16">
      <c r="A5" s="21">
        <v>2</v>
      </c>
      <c r="B5" s="95"/>
      <c r="C5" s="22" t="s">
        <v>34</v>
      </c>
      <c r="D5" s="22">
        <v>3</v>
      </c>
      <c r="E5" s="25">
        <f t="shared" ref="E5:E19" si="0">ROUND(D5*N5,2)</f>
        <v>1845</v>
      </c>
      <c r="F5" s="26">
        <f t="shared" ref="F5:F19" si="1">ROUND(D5*O5,2)</f>
        <v>4305</v>
      </c>
      <c r="G5" s="27">
        <f t="shared" ref="G5:G19" si="2">ROUND(D5*P5,2)</f>
        <v>2563.38</v>
      </c>
      <c r="H5" s="27">
        <f t="shared" ref="H5:H19" si="3">ROUND(F5+G5,2)</f>
        <v>6868.38</v>
      </c>
      <c r="I5" s="50">
        <f t="shared" ref="I5:I20" si="4">ROUND(H5+E5,2)</f>
        <v>8713.38</v>
      </c>
      <c r="J5" s="21"/>
      <c r="K5" s="77"/>
      <c r="L5" s="77"/>
      <c r="M5" s="77"/>
      <c r="N5" s="53">
        <f t="shared" ref="N5:N19" si="5">ROUND(2050*30%,2)</f>
        <v>615</v>
      </c>
      <c r="O5" s="53">
        <f t="shared" ref="O5:O19" si="6">ROUND(2050*70%,2)</f>
        <v>1435</v>
      </c>
      <c r="P5" s="53">
        <f t="shared" ref="P5:P18" si="7">ROUND(3364*25.4%,2)</f>
        <v>854.46</v>
      </c>
    </row>
    <row r="6" ht="32.25" customHeight="1" spans="1:16">
      <c r="A6" s="21">
        <v>3</v>
      </c>
      <c r="B6" s="95"/>
      <c r="C6" s="93" t="s">
        <v>35</v>
      </c>
      <c r="D6" s="22">
        <v>1</v>
      </c>
      <c r="E6" s="25">
        <f t="shared" si="0"/>
        <v>615</v>
      </c>
      <c r="F6" s="26">
        <f t="shared" si="1"/>
        <v>1435</v>
      </c>
      <c r="G6" s="27">
        <f t="shared" si="2"/>
        <v>854.46</v>
      </c>
      <c r="H6" s="27">
        <f t="shared" si="3"/>
        <v>2289.46</v>
      </c>
      <c r="I6" s="50">
        <f t="shared" si="4"/>
        <v>2904.46</v>
      </c>
      <c r="J6" s="21"/>
      <c r="K6" s="77"/>
      <c r="L6" s="77"/>
      <c r="M6" s="77"/>
      <c r="N6" s="53">
        <f t="shared" si="5"/>
        <v>615</v>
      </c>
      <c r="O6" s="53">
        <f t="shared" si="6"/>
        <v>1435</v>
      </c>
      <c r="P6" s="53">
        <f t="shared" si="7"/>
        <v>854.46</v>
      </c>
    </row>
    <row r="7" ht="32.25" customHeight="1" spans="1:16">
      <c r="A7" s="21">
        <v>4</v>
      </c>
      <c r="B7" s="95"/>
      <c r="C7" s="22" t="s">
        <v>36</v>
      </c>
      <c r="D7" s="22">
        <v>2</v>
      </c>
      <c r="E7" s="25">
        <f t="shared" si="0"/>
        <v>1230</v>
      </c>
      <c r="F7" s="26">
        <f t="shared" si="1"/>
        <v>2870</v>
      </c>
      <c r="G7" s="27">
        <f t="shared" si="2"/>
        <v>1708.92</v>
      </c>
      <c r="H7" s="27">
        <f t="shared" si="3"/>
        <v>4578.92</v>
      </c>
      <c r="I7" s="50">
        <f t="shared" si="4"/>
        <v>5808.92</v>
      </c>
      <c r="J7" s="21"/>
      <c r="K7" s="77"/>
      <c r="L7" s="77"/>
      <c r="M7" s="77"/>
      <c r="N7" s="53">
        <f t="shared" si="5"/>
        <v>615</v>
      </c>
      <c r="O7" s="53">
        <f t="shared" si="6"/>
        <v>1435</v>
      </c>
      <c r="P7" s="53">
        <f t="shared" si="7"/>
        <v>854.46</v>
      </c>
    </row>
    <row r="8" ht="32.25" customHeight="1" spans="1:16">
      <c r="A8" s="21">
        <v>5</v>
      </c>
      <c r="B8" s="95"/>
      <c r="C8" s="93" t="s">
        <v>37</v>
      </c>
      <c r="D8" s="22">
        <v>3</v>
      </c>
      <c r="E8" s="25">
        <f t="shared" si="0"/>
        <v>1845</v>
      </c>
      <c r="F8" s="26">
        <f t="shared" si="1"/>
        <v>4305</v>
      </c>
      <c r="G8" s="27">
        <f t="shared" si="2"/>
        <v>2563.38</v>
      </c>
      <c r="H8" s="27">
        <f t="shared" si="3"/>
        <v>6868.38</v>
      </c>
      <c r="I8" s="50">
        <f t="shared" si="4"/>
        <v>8713.38</v>
      </c>
      <c r="J8" s="21"/>
      <c r="K8" s="77"/>
      <c r="L8" s="77"/>
      <c r="M8" s="77"/>
      <c r="N8" s="53">
        <f t="shared" si="5"/>
        <v>615</v>
      </c>
      <c r="O8" s="53">
        <f t="shared" si="6"/>
        <v>1435</v>
      </c>
      <c r="P8" s="53">
        <f t="shared" si="7"/>
        <v>854.46</v>
      </c>
    </row>
    <row r="9" ht="32.25" customHeight="1" spans="1:16">
      <c r="A9" s="21">
        <v>6</v>
      </c>
      <c r="B9" s="95"/>
      <c r="C9" s="22" t="s">
        <v>38</v>
      </c>
      <c r="D9" s="22">
        <v>4</v>
      </c>
      <c r="E9" s="25">
        <f t="shared" si="0"/>
        <v>2460</v>
      </c>
      <c r="F9" s="26">
        <f t="shared" si="1"/>
        <v>5740</v>
      </c>
      <c r="G9" s="27">
        <f t="shared" si="2"/>
        <v>3417.84</v>
      </c>
      <c r="H9" s="27">
        <f t="shared" si="3"/>
        <v>9157.84</v>
      </c>
      <c r="I9" s="50">
        <f t="shared" si="4"/>
        <v>11617.84</v>
      </c>
      <c r="J9" s="21"/>
      <c r="K9" s="77"/>
      <c r="L9" s="77"/>
      <c r="M9" s="77"/>
      <c r="N9" s="53">
        <f t="shared" si="5"/>
        <v>615</v>
      </c>
      <c r="O9" s="53">
        <f t="shared" si="6"/>
        <v>1435</v>
      </c>
      <c r="P9" s="53">
        <f t="shared" si="7"/>
        <v>854.46</v>
      </c>
    </row>
    <row r="10" ht="32.25" customHeight="1" spans="1:16">
      <c r="A10" s="21">
        <v>7</v>
      </c>
      <c r="B10" s="95"/>
      <c r="C10" s="22" t="s">
        <v>39</v>
      </c>
      <c r="D10" s="22">
        <v>1</v>
      </c>
      <c r="E10" s="25">
        <f t="shared" si="0"/>
        <v>615</v>
      </c>
      <c r="F10" s="26">
        <f t="shared" si="1"/>
        <v>1435</v>
      </c>
      <c r="G10" s="27">
        <f t="shared" si="2"/>
        <v>854.46</v>
      </c>
      <c r="H10" s="27">
        <f t="shared" si="3"/>
        <v>2289.46</v>
      </c>
      <c r="I10" s="50">
        <f t="shared" si="4"/>
        <v>2904.46</v>
      </c>
      <c r="J10" s="21"/>
      <c r="K10" s="77"/>
      <c r="L10" s="77"/>
      <c r="M10" s="77"/>
      <c r="N10" s="53">
        <f t="shared" si="5"/>
        <v>615</v>
      </c>
      <c r="O10" s="53">
        <f t="shared" si="6"/>
        <v>1435</v>
      </c>
      <c r="P10" s="53">
        <f t="shared" si="7"/>
        <v>854.46</v>
      </c>
    </row>
    <row r="11" ht="32.25" customHeight="1" spans="1:16">
      <c r="A11" s="21">
        <v>8</v>
      </c>
      <c r="B11" s="95"/>
      <c r="C11" s="22" t="s">
        <v>40</v>
      </c>
      <c r="D11" s="22">
        <v>2</v>
      </c>
      <c r="E11" s="25">
        <f t="shared" si="0"/>
        <v>1230</v>
      </c>
      <c r="F11" s="26">
        <f t="shared" si="1"/>
        <v>2870</v>
      </c>
      <c r="G11" s="27">
        <f t="shared" si="2"/>
        <v>1708.92</v>
      </c>
      <c r="H11" s="27">
        <f t="shared" si="3"/>
        <v>4578.92</v>
      </c>
      <c r="I11" s="50">
        <f t="shared" si="4"/>
        <v>5808.92</v>
      </c>
      <c r="J11" s="21"/>
      <c r="K11" s="77"/>
      <c r="L11" s="77"/>
      <c r="M11" s="77"/>
      <c r="N11" s="53">
        <f t="shared" si="5"/>
        <v>615</v>
      </c>
      <c r="O11" s="53">
        <f t="shared" si="6"/>
        <v>1435</v>
      </c>
      <c r="P11" s="53">
        <f t="shared" si="7"/>
        <v>854.46</v>
      </c>
    </row>
    <row r="12" ht="32.25" customHeight="1" spans="1:16">
      <c r="A12" s="21">
        <v>9</v>
      </c>
      <c r="B12" s="95"/>
      <c r="C12" s="22" t="s">
        <v>41</v>
      </c>
      <c r="D12" s="22">
        <v>3</v>
      </c>
      <c r="E12" s="25">
        <f t="shared" si="0"/>
        <v>1845</v>
      </c>
      <c r="F12" s="26">
        <f t="shared" si="1"/>
        <v>4305</v>
      </c>
      <c r="G12" s="27">
        <f t="shared" si="2"/>
        <v>2563.38</v>
      </c>
      <c r="H12" s="27">
        <f t="shared" si="3"/>
        <v>6868.38</v>
      </c>
      <c r="I12" s="50">
        <f t="shared" si="4"/>
        <v>8713.38</v>
      </c>
      <c r="J12" s="21"/>
      <c r="K12" s="77"/>
      <c r="L12" s="77"/>
      <c r="M12" s="77"/>
      <c r="N12" s="53">
        <f t="shared" si="5"/>
        <v>615</v>
      </c>
      <c r="O12" s="53">
        <f t="shared" si="6"/>
        <v>1435</v>
      </c>
      <c r="P12" s="53">
        <f t="shared" si="7"/>
        <v>854.46</v>
      </c>
    </row>
    <row r="13" ht="32.25" customHeight="1" spans="1:16">
      <c r="A13" s="21">
        <v>10</v>
      </c>
      <c r="B13" s="95"/>
      <c r="C13" s="22" t="s">
        <v>42</v>
      </c>
      <c r="D13" s="22">
        <v>2</v>
      </c>
      <c r="E13" s="25">
        <f t="shared" si="0"/>
        <v>1230</v>
      </c>
      <c r="F13" s="26">
        <f t="shared" si="1"/>
        <v>2870</v>
      </c>
      <c r="G13" s="27">
        <f t="shared" si="2"/>
        <v>1708.92</v>
      </c>
      <c r="H13" s="27">
        <f t="shared" si="3"/>
        <v>4578.92</v>
      </c>
      <c r="I13" s="50">
        <f t="shared" si="4"/>
        <v>5808.92</v>
      </c>
      <c r="J13" s="21"/>
      <c r="K13" s="77"/>
      <c r="L13" s="77"/>
      <c r="M13" s="77"/>
      <c r="N13" s="53">
        <f t="shared" si="5"/>
        <v>615</v>
      </c>
      <c r="O13" s="53">
        <f t="shared" si="6"/>
        <v>1435</v>
      </c>
      <c r="P13" s="53">
        <f t="shared" si="7"/>
        <v>854.46</v>
      </c>
    </row>
    <row r="14" ht="32.25" customHeight="1" spans="1:16">
      <c r="A14" s="21">
        <v>11</v>
      </c>
      <c r="B14" s="95"/>
      <c r="C14" s="66" t="s">
        <v>43</v>
      </c>
      <c r="D14" s="22">
        <v>6</v>
      </c>
      <c r="E14" s="25">
        <f t="shared" si="0"/>
        <v>3690</v>
      </c>
      <c r="F14" s="26">
        <f t="shared" si="1"/>
        <v>8610</v>
      </c>
      <c r="G14" s="27">
        <f t="shared" si="2"/>
        <v>5126.76</v>
      </c>
      <c r="H14" s="27">
        <f t="shared" si="3"/>
        <v>13736.76</v>
      </c>
      <c r="I14" s="50">
        <f t="shared" si="4"/>
        <v>17426.76</v>
      </c>
      <c r="J14" s="21"/>
      <c r="K14" s="77"/>
      <c r="L14" s="77"/>
      <c r="M14" s="77"/>
      <c r="N14" s="53">
        <f t="shared" si="5"/>
        <v>615</v>
      </c>
      <c r="O14" s="53">
        <f t="shared" si="6"/>
        <v>1435</v>
      </c>
      <c r="P14" s="53">
        <f t="shared" si="7"/>
        <v>854.46</v>
      </c>
    </row>
    <row r="15" ht="32.25" customHeight="1" spans="1:16">
      <c r="A15" s="21"/>
      <c r="B15" s="95"/>
      <c r="C15" s="22" t="s">
        <v>53</v>
      </c>
      <c r="D15" s="22">
        <v>1</v>
      </c>
      <c r="E15" s="25">
        <f t="shared" si="0"/>
        <v>615</v>
      </c>
      <c r="F15" s="26">
        <f t="shared" si="1"/>
        <v>1435</v>
      </c>
      <c r="G15" s="27">
        <f t="shared" si="2"/>
        <v>854.46</v>
      </c>
      <c r="H15" s="27">
        <f t="shared" si="3"/>
        <v>2289.46</v>
      </c>
      <c r="I15" s="50">
        <f t="shared" si="4"/>
        <v>2904.46</v>
      </c>
      <c r="J15" s="21"/>
      <c r="K15" s="77"/>
      <c r="L15" s="77"/>
      <c r="M15" s="77"/>
      <c r="N15" s="53">
        <f t="shared" si="5"/>
        <v>615</v>
      </c>
      <c r="O15" s="53">
        <f t="shared" si="6"/>
        <v>1435</v>
      </c>
      <c r="P15" s="53">
        <f t="shared" si="7"/>
        <v>854.46</v>
      </c>
    </row>
    <row r="16" ht="32.25" customHeight="1" spans="1:16">
      <c r="A16" s="21"/>
      <c r="B16" s="95"/>
      <c r="C16" s="22" t="s">
        <v>54</v>
      </c>
      <c r="D16" s="22">
        <v>2</v>
      </c>
      <c r="E16" s="25">
        <f t="shared" si="0"/>
        <v>1230</v>
      </c>
      <c r="F16" s="26">
        <f t="shared" si="1"/>
        <v>2870</v>
      </c>
      <c r="G16" s="27">
        <f t="shared" si="2"/>
        <v>1708.92</v>
      </c>
      <c r="H16" s="27">
        <f t="shared" si="3"/>
        <v>4578.92</v>
      </c>
      <c r="I16" s="50">
        <f t="shared" si="4"/>
        <v>5808.92</v>
      </c>
      <c r="J16" s="21"/>
      <c r="K16" s="77"/>
      <c r="L16" s="77"/>
      <c r="M16" s="77"/>
      <c r="N16" s="53">
        <f t="shared" si="5"/>
        <v>615</v>
      </c>
      <c r="O16" s="53">
        <f t="shared" si="6"/>
        <v>1435</v>
      </c>
      <c r="P16" s="53">
        <f t="shared" si="7"/>
        <v>854.46</v>
      </c>
    </row>
    <row r="17" ht="32.25" customHeight="1" spans="1:16">
      <c r="A17" s="21"/>
      <c r="B17" s="30"/>
      <c r="C17" s="22" t="s">
        <v>55</v>
      </c>
      <c r="D17" s="22">
        <v>2</v>
      </c>
      <c r="E17" s="25">
        <f t="shared" si="0"/>
        <v>1230</v>
      </c>
      <c r="F17" s="26">
        <f t="shared" si="1"/>
        <v>2870</v>
      </c>
      <c r="G17" s="27">
        <f t="shared" si="2"/>
        <v>1708.92</v>
      </c>
      <c r="H17" s="27">
        <f t="shared" si="3"/>
        <v>4578.92</v>
      </c>
      <c r="I17" s="50">
        <f t="shared" si="4"/>
        <v>5808.92</v>
      </c>
      <c r="J17" s="21"/>
      <c r="K17" s="77"/>
      <c r="L17" s="77"/>
      <c r="M17" s="77"/>
      <c r="N17" s="53">
        <f t="shared" si="5"/>
        <v>615</v>
      </c>
      <c r="O17" s="53">
        <f t="shared" si="6"/>
        <v>1435</v>
      </c>
      <c r="P17" s="53">
        <f t="shared" si="7"/>
        <v>854.46</v>
      </c>
    </row>
    <row r="18" ht="32.25" customHeight="1" spans="1:16">
      <c r="A18" s="21">
        <v>12</v>
      </c>
      <c r="B18" s="32" t="s">
        <v>44</v>
      </c>
      <c r="C18" s="29"/>
      <c r="D18" s="22">
        <f>SUM(D4:D17)</f>
        <v>41</v>
      </c>
      <c r="E18" s="25">
        <f t="shared" si="0"/>
        <v>25215</v>
      </c>
      <c r="F18" s="26">
        <f t="shared" si="1"/>
        <v>58835</v>
      </c>
      <c r="G18" s="27">
        <f t="shared" si="2"/>
        <v>35032.86</v>
      </c>
      <c r="H18" s="27">
        <f t="shared" si="3"/>
        <v>93867.86</v>
      </c>
      <c r="I18" s="50">
        <f t="shared" si="4"/>
        <v>119082.86</v>
      </c>
      <c r="J18" s="21"/>
      <c r="K18" s="77"/>
      <c r="L18" s="77"/>
      <c r="M18" s="77"/>
      <c r="N18" s="53">
        <f t="shared" si="5"/>
        <v>615</v>
      </c>
      <c r="O18" s="53">
        <f t="shared" si="6"/>
        <v>1435</v>
      </c>
      <c r="P18" s="53">
        <f t="shared" si="7"/>
        <v>854.46</v>
      </c>
    </row>
    <row r="19" ht="32.25" customHeight="1" spans="1:19">
      <c r="A19" s="21">
        <v>13</v>
      </c>
      <c r="B19" s="32" t="s">
        <v>12</v>
      </c>
      <c r="C19" s="29"/>
      <c r="D19" s="22">
        <v>1</v>
      </c>
      <c r="E19" s="25">
        <f t="shared" si="0"/>
        <v>615</v>
      </c>
      <c r="F19" s="26">
        <f t="shared" si="1"/>
        <v>1435</v>
      </c>
      <c r="G19" s="27">
        <f t="shared" si="2"/>
        <v>847.73</v>
      </c>
      <c r="H19" s="27">
        <f t="shared" si="3"/>
        <v>2282.73</v>
      </c>
      <c r="I19" s="50">
        <f t="shared" si="4"/>
        <v>2897.73</v>
      </c>
      <c r="J19" s="21"/>
      <c r="K19" s="77"/>
      <c r="L19" s="77"/>
      <c r="M19" s="77"/>
      <c r="N19" s="53">
        <f t="shared" si="5"/>
        <v>615</v>
      </c>
      <c r="O19" s="53">
        <f t="shared" si="6"/>
        <v>1435</v>
      </c>
      <c r="P19" s="53">
        <f>ROUND(3364*25.2%,2)</f>
        <v>847.73</v>
      </c>
      <c r="S19">
        <v>34171.67</v>
      </c>
    </row>
    <row r="20" ht="32.25" customHeight="1" spans="1:19">
      <c r="A20" s="71" t="s">
        <v>15</v>
      </c>
      <c r="B20" s="72"/>
      <c r="C20" s="73"/>
      <c r="D20" s="21">
        <f>D18+D19</f>
        <v>42</v>
      </c>
      <c r="E20" s="25">
        <f>SUM(E18:E19)</f>
        <v>25830</v>
      </c>
      <c r="F20" s="26">
        <f>SUM(F18:F19)</f>
        <v>60270</v>
      </c>
      <c r="G20" s="27">
        <f>SUM(G18:G19)</f>
        <v>35880.59</v>
      </c>
      <c r="H20" s="27">
        <f>SUM(H18:H19)</f>
        <v>96150.59</v>
      </c>
      <c r="I20" s="50">
        <f t="shared" si="4"/>
        <v>121980.59</v>
      </c>
      <c r="J20" s="31"/>
      <c r="K20" s="53"/>
      <c r="L20" s="53"/>
      <c r="M20" s="53">
        <f>E20+F20</f>
        <v>86100</v>
      </c>
      <c r="N20" s="53"/>
      <c r="O20" s="53"/>
      <c r="P20" s="53"/>
      <c r="Q20">
        <f>35880.59-854.49</f>
        <v>35026.1</v>
      </c>
      <c r="R20" s="58">
        <f>2050*41</f>
        <v>84050</v>
      </c>
      <c r="S20" s="4"/>
    </row>
    <row r="21" ht="112.5" customHeight="1" spans="1:16">
      <c r="A21" s="74" t="s">
        <v>58</v>
      </c>
      <c r="B21" s="75"/>
      <c r="C21" s="75"/>
      <c r="D21" s="75"/>
      <c r="E21" s="75"/>
      <c r="F21" s="75"/>
      <c r="G21" s="75"/>
      <c r="H21" s="75"/>
      <c r="I21" s="75"/>
      <c r="J21" s="81"/>
      <c r="K21" s="53"/>
      <c r="L21" s="53"/>
      <c r="M21" s="53"/>
      <c r="N21" s="53"/>
      <c r="O21" s="53"/>
      <c r="P21" s="53"/>
    </row>
    <row r="22" ht="112.5" customHeight="1" spans="1:16">
      <c r="A22" s="74" t="s">
        <v>46</v>
      </c>
      <c r="B22" s="76"/>
      <c r="C22" s="76"/>
      <c r="D22" s="76"/>
      <c r="E22" s="76"/>
      <c r="F22" s="76"/>
      <c r="G22" s="76"/>
      <c r="H22" s="76"/>
      <c r="I22" s="76"/>
      <c r="J22" s="82"/>
      <c r="K22" s="64"/>
      <c r="L22" s="83"/>
      <c r="M22" s="83"/>
      <c r="N22" s="83"/>
      <c r="O22" s="64"/>
      <c r="P22" s="64"/>
    </row>
    <row r="23" ht="112.5" customHeight="1" spans="1:16">
      <c r="A23" s="74" t="s">
        <v>47</v>
      </c>
      <c r="B23" s="75"/>
      <c r="C23" s="75"/>
      <c r="D23" s="75"/>
      <c r="E23" s="75"/>
      <c r="F23" s="75"/>
      <c r="G23" s="75"/>
      <c r="H23" s="75"/>
      <c r="I23" s="75"/>
      <c r="J23" s="81"/>
      <c r="K23" s="64"/>
      <c r="L23" s="83"/>
      <c r="M23" s="83"/>
      <c r="N23" s="83"/>
      <c r="O23" s="64"/>
      <c r="P23" s="64"/>
    </row>
    <row r="24" ht="112.5" customHeight="1" spans="1:16">
      <c r="A24" s="74" t="s">
        <v>48</v>
      </c>
      <c r="B24" s="75"/>
      <c r="C24" s="75"/>
      <c r="D24" s="75"/>
      <c r="E24" s="75"/>
      <c r="F24" s="75"/>
      <c r="G24" s="75"/>
      <c r="H24" s="75"/>
      <c r="I24" s="75"/>
      <c r="J24" s="81"/>
      <c r="K24" s="64"/>
      <c r="L24" s="83"/>
      <c r="M24" s="83"/>
      <c r="N24" s="83"/>
      <c r="O24" s="64"/>
      <c r="P24" s="64"/>
    </row>
    <row r="25" ht="112.5" customHeight="1" spans="1:16">
      <c r="A25" s="74" t="s">
        <v>49</v>
      </c>
      <c r="B25" s="75"/>
      <c r="C25" s="75"/>
      <c r="D25" s="75"/>
      <c r="E25" s="75"/>
      <c r="F25" s="75"/>
      <c r="G25" s="75"/>
      <c r="H25" s="75"/>
      <c r="I25" s="75"/>
      <c r="J25" s="81"/>
      <c r="K25" s="64"/>
      <c r="L25" s="83"/>
      <c r="M25" s="83"/>
      <c r="N25" s="83"/>
      <c r="O25" s="64"/>
      <c r="P25" s="64"/>
    </row>
  </sheetData>
  <mergeCells count="18">
    <mergeCell ref="A1:J1"/>
    <mergeCell ref="E2:F2"/>
    <mergeCell ref="B18:C18"/>
    <mergeCell ref="B19:C19"/>
    <mergeCell ref="A20:C20"/>
    <mergeCell ref="A21:J21"/>
    <mergeCell ref="A22:J22"/>
    <mergeCell ref="A23:J23"/>
    <mergeCell ref="A24:J24"/>
    <mergeCell ref="A25:J25"/>
    <mergeCell ref="A2:A3"/>
    <mergeCell ref="B2:B3"/>
    <mergeCell ref="B4:B17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scale="9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opLeftCell="A11" workbookViewId="0">
      <selection activeCell="I23" sqref="I23"/>
    </sheetView>
  </sheetViews>
  <sheetFormatPr defaultColWidth="9" defaultRowHeight="13.5"/>
  <cols>
    <col min="1" max="1" width="3.875" customWidth="1"/>
    <col min="2" max="2" width="3.75" customWidth="1"/>
    <col min="3" max="3" width="16.375" customWidth="1"/>
    <col min="4" max="4" width="5.25" customWidth="1"/>
    <col min="5" max="5" width="11.875" style="3" customWidth="1"/>
    <col min="6" max="6" width="11.875" style="4" customWidth="1"/>
    <col min="7" max="9" width="11.875" style="5" customWidth="1"/>
    <col min="10" max="10" width="4.75" style="5" customWidth="1"/>
    <col min="11" max="11" width="11.625" customWidth="1"/>
    <col min="12" max="12" width="10.5" customWidth="1"/>
    <col min="13" max="13" width="11.625" style="3" customWidth="1"/>
    <col min="14" max="14" width="11.75" style="3" customWidth="1"/>
    <col min="15" max="15" width="10.875" style="3" customWidth="1"/>
    <col min="16" max="16" width="9.875" style="3" customWidth="1"/>
    <col min="18" max="18" width="10.5" customWidth="1"/>
    <col min="19" max="19" width="11.625" customWidth="1"/>
    <col min="20" max="21" width="10.5" customWidth="1"/>
  </cols>
  <sheetData>
    <row r="1" ht="58.5" customHeight="1" spans="1:16">
      <c r="A1" s="9" t="s">
        <v>59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5"/>
      <c r="M1" s="45"/>
      <c r="N1" s="45"/>
      <c r="O1" s="46"/>
      <c r="P1" s="46"/>
    </row>
    <row r="2" ht="45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8"/>
      <c r="M2" s="48"/>
      <c r="N2" s="48"/>
      <c r="O2" s="49"/>
      <c r="P2" s="49"/>
    </row>
    <row r="3" ht="4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8"/>
      <c r="M3" s="48"/>
      <c r="N3" s="48" t="s">
        <v>30</v>
      </c>
      <c r="O3" s="49" t="s">
        <v>31</v>
      </c>
      <c r="P3" s="49" t="s">
        <v>25</v>
      </c>
    </row>
    <row r="4" ht="32.25" customHeight="1" spans="1:16">
      <c r="A4" s="21">
        <v>1</v>
      </c>
      <c r="B4" s="66" t="s">
        <v>32</v>
      </c>
      <c r="C4" s="22" t="s">
        <v>33</v>
      </c>
      <c r="D4" s="22">
        <v>9</v>
      </c>
      <c r="E4" s="25">
        <f>ROUND(D4*N4,2)</f>
        <v>5535</v>
      </c>
      <c r="F4" s="26">
        <f>ROUND(D4*O4,2)</f>
        <v>12915</v>
      </c>
      <c r="G4" s="27">
        <f>ROUND(D4*P4,2)</f>
        <v>7690.14</v>
      </c>
      <c r="H4" s="27">
        <f>ROUND(F4+G4,2)</f>
        <v>20605.14</v>
      </c>
      <c r="I4" s="50">
        <f>ROUND(H4+E4,2)</f>
        <v>26140.14</v>
      </c>
      <c r="J4" s="21"/>
      <c r="K4" s="77"/>
      <c r="L4" s="77"/>
      <c r="M4" s="77"/>
      <c r="N4" s="53">
        <f>ROUND(2050*30%,2)</f>
        <v>615</v>
      </c>
      <c r="O4" s="53">
        <f>ROUND(2050*70%,2)</f>
        <v>1435</v>
      </c>
      <c r="P4" s="53">
        <f>ROUND(3364*25.4%,2)</f>
        <v>854.46</v>
      </c>
    </row>
    <row r="5" ht="32.25" customHeight="1" spans="1:16">
      <c r="A5" s="21">
        <v>2</v>
      </c>
      <c r="B5" s="67"/>
      <c r="C5" s="22" t="s">
        <v>34</v>
      </c>
      <c r="D5" s="22">
        <v>3</v>
      </c>
      <c r="E5" s="25">
        <f t="shared" ref="E5:E17" si="0">ROUND(D5*N5,2)</f>
        <v>1845</v>
      </c>
      <c r="F5" s="26">
        <f t="shared" ref="F5:F22" si="1">ROUND(D5*O5,2)</f>
        <v>4305</v>
      </c>
      <c r="G5" s="27">
        <f t="shared" ref="G5:G22" si="2">ROUND(D5*P5,2)</f>
        <v>2563.38</v>
      </c>
      <c r="H5" s="27">
        <f t="shared" ref="H5:H22" si="3">ROUND(F5+G5,2)</f>
        <v>6868.38</v>
      </c>
      <c r="I5" s="50">
        <f t="shared" ref="I5:I23" si="4">ROUND(H5+E5,2)</f>
        <v>8713.38</v>
      </c>
      <c r="J5" s="21"/>
      <c r="K5" s="77"/>
      <c r="L5" s="77"/>
      <c r="M5" s="77"/>
      <c r="N5" s="53">
        <f t="shared" ref="N5:N22" si="5">ROUND(2050*30%,2)</f>
        <v>615</v>
      </c>
      <c r="O5" s="53">
        <f t="shared" ref="O5:O22" si="6">ROUND(2050*70%,2)</f>
        <v>1435</v>
      </c>
      <c r="P5" s="53">
        <f t="shared" ref="P5:P21" si="7">ROUND(3364*25.4%,2)</f>
        <v>854.46</v>
      </c>
    </row>
    <row r="6" ht="32.25" customHeight="1" spans="1:16">
      <c r="A6" s="21">
        <v>3</v>
      </c>
      <c r="B6" s="67"/>
      <c r="C6" s="93" t="s">
        <v>35</v>
      </c>
      <c r="D6" s="22">
        <v>1</v>
      </c>
      <c r="E6" s="25">
        <f t="shared" si="0"/>
        <v>615</v>
      </c>
      <c r="F6" s="26">
        <f t="shared" si="1"/>
        <v>1435</v>
      </c>
      <c r="G6" s="27">
        <f t="shared" si="2"/>
        <v>854.46</v>
      </c>
      <c r="H6" s="27">
        <f t="shared" si="3"/>
        <v>2289.46</v>
      </c>
      <c r="I6" s="50">
        <f t="shared" si="4"/>
        <v>2904.46</v>
      </c>
      <c r="J6" s="21"/>
      <c r="K6" s="77"/>
      <c r="L6" s="77"/>
      <c r="M6" s="77"/>
      <c r="N6" s="53">
        <f t="shared" si="5"/>
        <v>615</v>
      </c>
      <c r="O6" s="53">
        <f t="shared" si="6"/>
        <v>1435</v>
      </c>
      <c r="P6" s="53">
        <f t="shared" si="7"/>
        <v>854.46</v>
      </c>
    </row>
    <row r="7" ht="32.25" customHeight="1" spans="1:16">
      <c r="A7" s="21">
        <v>4</v>
      </c>
      <c r="B7" s="67"/>
      <c r="C7" s="22" t="s">
        <v>36</v>
      </c>
      <c r="D7" s="22">
        <v>2</v>
      </c>
      <c r="E7" s="25">
        <f t="shared" si="0"/>
        <v>1230</v>
      </c>
      <c r="F7" s="26">
        <f t="shared" si="1"/>
        <v>2870</v>
      </c>
      <c r="G7" s="27">
        <f t="shared" si="2"/>
        <v>1708.92</v>
      </c>
      <c r="H7" s="27">
        <f t="shared" si="3"/>
        <v>4578.92</v>
      </c>
      <c r="I7" s="50">
        <f t="shared" si="4"/>
        <v>5808.92</v>
      </c>
      <c r="J7" s="21"/>
      <c r="K7" s="77"/>
      <c r="L7" s="77"/>
      <c r="M7" s="77"/>
      <c r="N7" s="53">
        <f t="shared" si="5"/>
        <v>615</v>
      </c>
      <c r="O7" s="53">
        <f t="shared" si="6"/>
        <v>1435</v>
      </c>
      <c r="P7" s="53">
        <f t="shared" si="7"/>
        <v>854.46</v>
      </c>
    </row>
    <row r="8" ht="32.25" customHeight="1" spans="1:16">
      <c r="A8" s="21">
        <v>5</v>
      </c>
      <c r="B8" s="67"/>
      <c r="C8" s="93" t="s">
        <v>37</v>
      </c>
      <c r="D8" s="22">
        <v>3</v>
      </c>
      <c r="E8" s="25">
        <f t="shared" si="0"/>
        <v>1845</v>
      </c>
      <c r="F8" s="26">
        <f t="shared" si="1"/>
        <v>4305</v>
      </c>
      <c r="G8" s="27">
        <f t="shared" si="2"/>
        <v>2563.38</v>
      </c>
      <c r="H8" s="27">
        <f t="shared" si="3"/>
        <v>6868.38</v>
      </c>
      <c r="I8" s="50">
        <f t="shared" si="4"/>
        <v>8713.38</v>
      </c>
      <c r="J8" s="21"/>
      <c r="K8" s="77"/>
      <c r="L8" s="77"/>
      <c r="M8" s="77"/>
      <c r="N8" s="53">
        <f t="shared" si="5"/>
        <v>615</v>
      </c>
      <c r="O8" s="53">
        <f t="shared" si="6"/>
        <v>1435</v>
      </c>
      <c r="P8" s="53">
        <f t="shared" si="7"/>
        <v>854.46</v>
      </c>
    </row>
    <row r="9" ht="32.25" customHeight="1" spans="1:16">
      <c r="A9" s="21">
        <v>6</v>
      </c>
      <c r="B9" s="67"/>
      <c r="C9" s="22" t="s">
        <v>38</v>
      </c>
      <c r="D9" s="22">
        <v>4</v>
      </c>
      <c r="E9" s="25">
        <f t="shared" si="0"/>
        <v>2460</v>
      </c>
      <c r="F9" s="26">
        <f t="shared" si="1"/>
        <v>5740</v>
      </c>
      <c r="G9" s="27">
        <f t="shared" si="2"/>
        <v>3417.84</v>
      </c>
      <c r="H9" s="27">
        <f t="shared" si="3"/>
        <v>9157.84</v>
      </c>
      <c r="I9" s="50">
        <f t="shared" si="4"/>
        <v>11617.84</v>
      </c>
      <c r="J9" s="21"/>
      <c r="K9" s="77"/>
      <c r="L9" s="77"/>
      <c r="M9" s="77"/>
      <c r="N9" s="53">
        <f t="shared" si="5"/>
        <v>615</v>
      </c>
      <c r="O9" s="53">
        <f t="shared" si="6"/>
        <v>1435</v>
      </c>
      <c r="P9" s="53">
        <f t="shared" si="7"/>
        <v>854.46</v>
      </c>
    </row>
    <row r="10" ht="32.25" customHeight="1" spans="1:16">
      <c r="A10" s="21">
        <v>7</v>
      </c>
      <c r="B10" s="67"/>
      <c r="C10" s="22" t="s">
        <v>39</v>
      </c>
      <c r="D10" s="22">
        <v>1</v>
      </c>
      <c r="E10" s="25">
        <f t="shared" si="0"/>
        <v>615</v>
      </c>
      <c r="F10" s="26">
        <f t="shared" si="1"/>
        <v>1435</v>
      </c>
      <c r="G10" s="27">
        <f t="shared" si="2"/>
        <v>854.46</v>
      </c>
      <c r="H10" s="27">
        <f t="shared" si="3"/>
        <v>2289.46</v>
      </c>
      <c r="I10" s="50">
        <f t="shared" si="4"/>
        <v>2904.46</v>
      </c>
      <c r="J10" s="21"/>
      <c r="K10" s="77"/>
      <c r="L10" s="77"/>
      <c r="M10" s="77"/>
      <c r="N10" s="53">
        <f t="shared" si="5"/>
        <v>615</v>
      </c>
      <c r="O10" s="53">
        <f t="shared" si="6"/>
        <v>1435</v>
      </c>
      <c r="P10" s="53">
        <f t="shared" si="7"/>
        <v>854.46</v>
      </c>
    </row>
    <row r="11" ht="32.25" customHeight="1" spans="1:16">
      <c r="A11" s="21">
        <v>8</v>
      </c>
      <c r="B11" s="67"/>
      <c r="C11" s="22" t="s">
        <v>40</v>
      </c>
      <c r="D11" s="22">
        <v>2</v>
      </c>
      <c r="E11" s="25">
        <f t="shared" si="0"/>
        <v>1230</v>
      </c>
      <c r="F11" s="26">
        <f t="shared" si="1"/>
        <v>2870</v>
      </c>
      <c r="G11" s="27">
        <f t="shared" si="2"/>
        <v>1708.92</v>
      </c>
      <c r="H11" s="27">
        <f t="shared" si="3"/>
        <v>4578.92</v>
      </c>
      <c r="I11" s="50">
        <f t="shared" si="4"/>
        <v>5808.92</v>
      </c>
      <c r="J11" s="21"/>
      <c r="K11" s="77"/>
      <c r="L11" s="77"/>
      <c r="M11" s="77"/>
      <c r="N11" s="53">
        <f t="shared" si="5"/>
        <v>615</v>
      </c>
      <c r="O11" s="53">
        <f t="shared" si="6"/>
        <v>1435</v>
      </c>
      <c r="P11" s="53">
        <f t="shared" si="7"/>
        <v>854.46</v>
      </c>
    </row>
    <row r="12" ht="32.25" customHeight="1" spans="1:16">
      <c r="A12" s="21">
        <v>9</v>
      </c>
      <c r="B12" s="67"/>
      <c r="C12" s="22" t="s">
        <v>41</v>
      </c>
      <c r="D12" s="22">
        <v>3</v>
      </c>
      <c r="E12" s="25">
        <f t="shared" si="0"/>
        <v>1845</v>
      </c>
      <c r="F12" s="26">
        <f t="shared" si="1"/>
        <v>4305</v>
      </c>
      <c r="G12" s="27">
        <f t="shared" si="2"/>
        <v>2563.38</v>
      </c>
      <c r="H12" s="27">
        <f t="shared" si="3"/>
        <v>6868.38</v>
      </c>
      <c r="I12" s="50">
        <f t="shared" si="4"/>
        <v>8713.38</v>
      </c>
      <c r="J12" s="21"/>
      <c r="K12" s="77"/>
      <c r="L12" s="77"/>
      <c r="M12" s="77"/>
      <c r="N12" s="53">
        <f t="shared" si="5"/>
        <v>615</v>
      </c>
      <c r="O12" s="53">
        <f t="shared" si="6"/>
        <v>1435</v>
      </c>
      <c r="P12" s="53">
        <f t="shared" si="7"/>
        <v>854.46</v>
      </c>
    </row>
    <row r="13" ht="32.25" customHeight="1" spans="1:16">
      <c r="A13" s="21">
        <v>10</v>
      </c>
      <c r="B13" s="67"/>
      <c r="C13" s="22" t="s">
        <v>42</v>
      </c>
      <c r="D13" s="22">
        <v>2</v>
      </c>
      <c r="E13" s="25">
        <f t="shared" si="0"/>
        <v>1230</v>
      </c>
      <c r="F13" s="26">
        <f t="shared" si="1"/>
        <v>2870</v>
      </c>
      <c r="G13" s="27">
        <f t="shared" si="2"/>
        <v>1708.92</v>
      </c>
      <c r="H13" s="27">
        <f t="shared" si="3"/>
        <v>4578.92</v>
      </c>
      <c r="I13" s="50">
        <f t="shared" si="4"/>
        <v>5808.92</v>
      </c>
      <c r="J13" s="21"/>
      <c r="K13" s="77"/>
      <c r="L13" s="77"/>
      <c r="M13" s="77"/>
      <c r="N13" s="53">
        <f t="shared" si="5"/>
        <v>615</v>
      </c>
      <c r="O13" s="53">
        <f t="shared" si="6"/>
        <v>1435</v>
      </c>
      <c r="P13" s="53">
        <f t="shared" si="7"/>
        <v>854.46</v>
      </c>
    </row>
    <row r="14" ht="32.25" customHeight="1" spans="1:16">
      <c r="A14" s="21">
        <v>11</v>
      </c>
      <c r="B14" s="67"/>
      <c r="C14" s="66" t="s">
        <v>43</v>
      </c>
      <c r="D14" s="22">
        <v>6</v>
      </c>
      <c r="E14" s="25">
        <f t="shared" si="0"/>
        <v>3690</v>
      </c>
      <c r="F14" s="26">
        <f t="shared" si="1"/>
        <v>8610</v>
      </c>
      <c r="G14" s="27">
        <f t="shared" si="2"/>
        <v>5126.76</v>
      </c>
      <c r="H14" s="27">
        <f t="shared" si="3"/>
        <v>13736.76</v>
      </c>
      <c r="I14" s="50">
        <f t="shared" si="4"/>
        <v>17426.76</v>
      </c>
      <c r="J14" s="21"/>
      <c r="K14" s="77"/>
      <c r="L14" s="77"/>
      <c r="M14" s="77"/>
      <c r="N14" s="53">
        <f t="shared" si="5"/>
        <v>615</v>
      </c>
      <c r="O14" s="53">
        <f t="shared" si="6"/>
        <v>1435</v>
      </c>
      <c r="P14" s="53">
        <f t="shared" si="7"/>
        <v>854.46</v>
      </c>
    </row>
    <row r="15" ht="32.25" customHeight="1" spans="1:16">
      <c r="A15" s="21">
        <v>12</v>
      </c>
      <c r="B15" s="67"/>
      <c r="C15" s="22" t="s">
        <v>53</v>
      </c>
      <c r="D15" s="22">
        <v>2</v>
      </c>
      <c r="E15" s="25">
        <f t="shared" si="0"/>
        <v>1230</v>
      </c>
      <c r="F15" s="26">
        <f t="shared" si="1"/>
        <v>2870</v>
      </c>
      <c r="G15" s="27">
        <f t="shared" si="2"/>
        <v>1708.92</v>
      </c>
      <c r="H15" s="27">
        <f t="shared" si="3"/>
        <v>4578.92</v>
      </c>
      <c r="I15" s="50">
        <f t="shared" si="4"/>
        <v>5808.92</v>
      </c>
      <c r="J15" s="21"/>
      <c r="K15" s="77"/>
      <c r="L15" s="77"/>
      <c r="M15" s="77"/>
      <c r="N15" s="53">
        <f t="shared" si="5"/>
        <v>615</v>
      </c>
      <c r="O15" s="53">
        <f t="shared" si="6"/>
        <v>1435</v>
      </c>
      <c r="P15" s="53">
        <f t="shared" si="7"/>
        <v>854.46</v>
      </c>
    </row>
    <row r="16" ht="32.25" customHeight="1" spans="1:16">
      <c r="A16" s="21">
        <v>13</v>
      </c>
      <c r="B16" s="67"/>
      <c r="C16" s="22" t="s">
        <v>54</v>
      </c>
      <c r="D16" s="22">
        <v>3</v>
      </c>
      <c r="E16" s="25">
        <f t="shared" si="0"/>
        <v>1845</v>
      </c>
      <c r="F16" s="26">
        <f t="shared" si="1"/>
        <v>4305</v>
      </c>
      <c r="G16" s="27">
        <f t="shared" si="2"/>
        <v>2563.38</v>
      </c>
      <c r="H16" s="27">
        <f t="shared" si="3"/>
        <v>6868.38</v>
      </c>
      <c r="I16" s="50">
        <f t="shared" si="4"/>
        <v>8713.38</v>
      </c>
      <c r="J16" s="21"/>
      <c r="K16" s="77"/>
      <c r="L16" s="77"/>
      <c r="M16" s="77"/>
      <c r="N16" s="53">
        <f t="shared" si="5"/>
        <v>615</v>
      </c>
      <c r="O16" s="53">
        <f t="shared" si="6"/>
        <v>1435</v>
      </c>
      <c r="P16" s="53">
        <f t="shared" si="7"/>
        <v>854.46</v>
      </c>
    </row>
    <row r="17" ht="32.25" customHeight="1" spans="1:16">
      <c r="A17" s="21">
        <v>14</v>
      </c>
      <c r="B17" s="67"/>
      <c r="C17" s="22" t="s">
        <v>55</v>
      </c>
      <c r="D17" s="22">
        <v>10</v>
      </c>
      <c r="E17" s="25">
        <f t="shared" si="0"/>
        <v>6150</v>
      </c>
      <c r="F17" s="26">
        <f t="shared" si="1"/>
        <v>14350</v>
      </c>
      <c r="G17" s="27">
        <f t="shared" si="2"/>
        <v>8544.6</v>
      </c>
      <c r="H17" s="27">
        <f t="shared" si="3"/>
        <v>22894.6</v>
      </c>
      <c r="I17" s="50">
        <f t="shared" si="4"/>
        <v>29044.6</v>
      </c>
      <c r="J17" s="21"/>
      <c r="K17" s="77"/>
      <c r="L17" s="77"/>
      <c r="M17" s="77"/>
      <c r="N17" s="53">
        <f t="shared" si="5"/>
        <v>615</v>
      </c>
      <c r="O17" s="53">
        <f t="shared" si="6"/>
        <v>1435</v>
      </c>
      <c r="P17" s="53">
        <f t="shared" si="7"/>
        <v>854.46</v>
      </c>
    </row>
    <row r="18" ht="32.25" customHeight="1" spans="1:21">
      <c r="A18" s="21">
        <v>15</v>
      </c>
      <c r="B18" s="67"/>
      <c r="C18" s="22" t="s">
        <v>60</v>
      </c>
      <c r="D18" s="22">
        <v>2</v>
      </c>
      <c r="E18" s="25">
        <f t="shared" ref="E18:E19" si="8">ROUND(D18*N18,2)</f>
        <v>1230</v>
      </c>
      <c r="F18" s="26">
        <f t="shared" ref="F18:F19" si="9">ROUND(D18*O18,2)</f>
        <v>2870</v>
      </c>
      <c r="G18" s="27">
        <f t="shared" ref="G18:G19" si="10">ROUND(D18*P18,2)</f>
        <v>1708.92</v>
      </c>
      <c r="H18" s="27">
        <f t="shared" ref="H18:H19" si="11">ROUND(F18+G18,2)</f>
        <v>4578.92</v>
      </c>
      <c r="I18" s="50">
        <f t="shared" ref="I18:I19" si="12">ROUND(H18+E18,2)</f>
        <v>5808.92</v>
      </c>
      <c r="J18" s="21"/>
      <c r="K18" s="77"/>
      <c r="L18" s="77"/>
      <c r="M18" s="77"/>
      <c r="N18" s="53">
        <f t="shared" si="5"/>
        <v>615</v>
      </c>
      <c r="O18" s="53">
        <f t="shared" si="6"/>
        <v>1435</v>
      </c>
      <c r="P18" s="53">
        <f t="shared" si="7"/>
        <v>854.46</v>
      </c>
      <c r="R18">
        <v>116171.67</v>
      </c>
      <c r="S18">
        <v>121980.59</v>
      </c>
      <c r="T18">
        <v>168451.95</v>
      </c>
      <c r="U18">
        <f>S19-U19</f>
        <v>579905.41</v>
      </c>
    </row>
    <row r="19" ht="32.25" customHeight="1" spans="1:20">
      <c r="A19" s="21">
        <v>16</v>
      </c>
      <c r="B19" s="67"/>
      <c r="C19" s="22" t="s">
        <v>61</v>
      </c>
      <c r="D19" s="22">
        <v>3</v>
      </c>
      <c r="E19" s="25">
        <f t="shared" si="8"/>
        <v>1845</v>
      </c>
      <c r="F19" s="26">
        <f t="shared" si="9"/>
        <v>4305</v>
      </c>
      <c r="G19" s="27">
        <f t="shared" si="10"/>
        <v>2563.38</v>
      </c>
      <c r="H19" s="27">
        <f t="shared" si="11"/>
        <v>6868.38</v>
      </c>
      <c r="I19" s="50">
        <f t="shared" si="12"/>
        <v>8713.38</v>
      </c>
      <c r="J19" s="21"/>
      <c r="K19" s="77"/>
      <c r="L19" s="77"/>
      <c r="M19" s="77"/>
      <c r="N19" s="53">
        <f t="shared" si="5"/>
        <v>615</v>
      </c>
      <c r="O19" s="53">
        <f t="shared" si="6"/>
        <v>1435</v>
      </c>
      <c r="P19" s="53">
        <f t="shared" si="7"/>
        <v>854.46</v>
      </c>
      <c r="R19">
        <f>R18+S18+T18</f>
        <v>406604.21</v>
      </c>
      <c r="S19">
        <v>579905.41</v>
      </c>
      <c r="T19">
        <f>S19-R19</f>
        <v>173301.2</v>
      </c>
    </row>
    <row r="20" ht="32.25" customHeight="1" spans="1:20">
      <c r="A20" s="21">
        <v>17</v>
      </c>
      <c r="B20" s="70"/>
      <c r="C20" s="22" t="s">
        <v>62</v>
      </c>
      <c r="D20" s="22">
        <v>1</v>
      </c>
      <c r="E20" s="25">
        <f t="shared" ref="E20:E22" si="13">ROUND(D20*N20,2)</f>
        <v>615</v>
      </c>
      <c r="F20" s="26">
        <f t="shared" ref="F20" si="14">ROUND(D20*O20,2)</f>
        <v>1435</v>
      </c>
      <c r="G20" s="27">
        <f t="shared" ref="G20" si="15">ROUND(D20*P20,2)</f>
        <v>854.46</v>
      </c>
      <c r="H20" s="27">
        <f t="shared" ref="H20" si="16">ROUND(F20+G20,2)</f>
        <v>2289.46</v>
      </c>
      <c r="I20" s="50">
        <f t="shared" ref="I20" si="17">ROUND(H20+E20,2)</f>
        <v>2904.46</v>
      </c>
      <c r="J20" s="21"/>
      <c r="K20" s="77"/>
      <c r="L20" s="77"/>
      <c r="M20" s="77"/>
      <c r="N20" s="53">
        <f t="shared" si="5"/>
        <v>615</v>
      </c>
      <c r="O20" s="53">
        <f t="shared" si="6"/>
        <v>1435</v>
      </c>
      <c r="P20" s="53">
        <f t="shared" si="7"/>
        <v>854.46</v>
      </c>
      <c r="R20">
        <v>91571.67</v>
      </c>
      <c r="S20">
        <v>96150.59</v>
      </c>
      <c r="T20">
        <v>132781.95</v>
      </c>
    </row>
    <row r="21" ht="32.25" customHeight="1" spans="1:18">
      <c r="A21" s="21">
        <v>18</v>
      </c>
      <c r="B21" s="32" t="s">
        <v>44</v>
      </c>
      <c r="C21" s="29"/>
      <c r="D21" s="22">
        <f>SUM(D4:D20)</f>
        <v>57</v>
      </c>
      <c r="E21" s="25">
        <f t="shared" si="13"/>
        <v>35055</v>
      </c>
      <c r="F21" s="26">
        <f t="shared" si="1"/>
        <v>81795</v>
      </c>
      <c r="G21" s="27">
        <f t="shared" si="2"/>
        <v>48704.22</v>
      </c>
      <c r="H21" s="27">
        <f t="shared" si="3"/>
        <v>130499.22</v>
      </c>
      <c r="I21" s="50">
        <f t="shared" si="4"/>
        <v>165554.22</v>
      </c>
      <c r="J21" s="21"/>
      <c r="K21" s="77"/>
      <c r="L21" s="77"/>
      <c r="M21" s="77"/>
      <c r="N21" s="53">
        <f t="shared" si="5"/>
        <v>615</v>
      </c>
      <c r="O21" s="53">
        <f t="shared" si="6"/>
        <v>1435</v>
      </c>
      <c r="P21" s="53">
        <f t="shared" si="7"/>
        <v>854.46</v>
      </c>
      <c r="R21">
        <f>R20+S20+T20</f>
        <v>320504.21</v>
      </c>
    </row>
    <row r="22" ht="32.25" customHeight="1" spans="1:20">
      <c r="A22" s="21">
        <v>19</v>
      </c>
      <c r="B22" s="32" t="s">
        <v>12</v>
      </c>
      <c r="C22" s="29"/>
      <c r="D22" s="22">
        <v>1</v>
      </c>
      <c r="E22" s="25">
        <f t="shared" si="13"/>
        <v>615</v>
      </c>
      <c r="F22" s="26">
        <f t="shared" si="1"/>
        <v>1435</v>
      </c>
      <c r="G22" s="27">
        <f t="shared" si="2"/>
        <v>847.73</v>
      </c>
      <c r="H22" s="27">
        <f t="shared" si="3"/>
        <v>2282.73</v>
      </c>
      <c r="I22" s="50">
        <f t="shared" si="4"/>
        <v>2897.73</v>
      </c>
      <c r="J22" s="21"/>
      <c r="K22" s="77"/>
      <c r="L22" s="77">
        <v>168451.95</v>
      </c>
      <c r="M22" s="77"/>
      <c r="N22" s="53">
        <f t="shared" si="5"/>
        <v>615</v>
      </c>
      <c r="O22" s="53">
        <f t="shared" si="6"/>
        <v>1435</v>
      </c>
      <c r="P22" s="53">
        <f>ROUND(3364*25.2%,2)</f>
        <v>847.73</v>
      </c>
      <c r="R22">
        <v>24600</v>
      </c>
      <c r="S22">
        <v>25830</v>
      </c>
      <c r="T22">
        <v>35670</v>
      </c>
    </row>
    <row r="23" ht="32.25" customHeight="1" spans="1:20">
      <c r="A23" s="71" t="s">
        <v>15</v>
      </c>
      <c r="B23" s="72"/>
      <c r="C23" s="73"/>
      <c r="D23" s="21">
        <f>D21+D22</f>
        <v>58</v>
      </c>
      <c r="E23" s="25">
        <f>SUM(E21:E22)</f>
        <v>35670</v>
      </c>
      <c r="F23" s="26">
        <f>SUM(F21:F22)</f>
        <v>83230</v>
      </c>
      <c r="G23" s="27">
        <f>SUM(G21:G22)</f>
        <v>49551.95</v>
      </c>
      <c r="H23" s="27">
        <f>SUM(H21:H22)</f>
        <v>132781.95</v>
      </c>
      <c r="I23" s="50">
        <f t="shared" si="4"/>
        <v>168451.95</v>
      </c>
      <c r="J23" s="31"/>
      <c r="K23" s="53"/>
      <c r="L23" s="53"/>
      <c r="M23" s="53">
        <f>E23+F23</f>
        <v>118900</v>
      </c>
      <c r="N23" s="53"/>
      <c r="O23" s="53"/>
      <c r="P23" s="53"/>
      <c r="R23" s="4">
        <f>R22+S22+T22</f>
        <v>86100</v>
      </c>
      <c r="S23" s="65">
        <f>R21+R23</f>
        <v>406604.21</v>
      </c>
      <c r="T23">
        <v>406604.21</v>
      </c>
    </row>
    <row r="24" ht="112.5" customHeight="1" spans="1:16">
      <c r="A24" s="74" t="s">
        <v>63</v>
      </c>
      <c r="B24" s="75"/>
      <c r="C24" s="75"/>
      <c r="D24" s="75"/>
      <c r="E24" s="75"/>
      <c r="F24" s="75"/>
      <c r="G24" s="75"/>
      <c r="H24" s="75"/>
      <c r="I24" s="75"/>
      <c r="J24" s="81"/>
      <c r="K24" s="53"/>
      <c r="L24" s="53"/>
      <c r="M24" s="53"/>
      <c r="N24" s="53"/>
      <c r="O24" s="53"/>
      <c r="P24" s="53"/>
    </row>
    <row r="25" ht="112.5" customHeight="1" spans="1:16">
      <c r="A25" s="74" t="s">
        <v>46</v>
      </c>
      <c r="B25" s="76"/>
      <c r="C25" s="76"/>
      <c r="D25" s="76"/>
      <c r="E25" s="76"/>
      <c r="F25" s="76"/>
      <c r="G25" s="76"/>
      <c r="H25" s="76"/>
      <c r="I25" s="76"/>
      <c r="J25" s="82"/>
      <c r="K25" s="64"/>
      <c r="L25" s="83"/>
      <c r="M25" s="83"/>
      <c r="N25" s="83"/>
      <c r="O25" s="64"/>
      <c r="P25" s="64"/>
    </row>
    <row r="26" ht="112.5" customHeight="1" spans="1:16">
      <c r="A26" s="74" t="s">
        <v>47</v>
      </c>
      <c r="B26" s="75"/>
      <c r="C26" s="75"/>
      <c r="D26" s="75"/>
      <c r="E26" s="75"/>
      <c r="F26" s="75"/>
      <c r="G26" s="75"/>
      <c r="H26" s="75"/>
      <c r="I26" s="75"/>
      <c r="J26" s="81"/>
      <c r="K26" s="64"/>
      <c r="L26" s="83"/>
      <c r="M26" s="83"/>
      <c r="N26" s="83"/>
      <c r="O26" s="64"/>
      <c r="P26" s="64"/>
    </row>
    <row r="27" ht="112.5" customHeight="1" spans="1:16">
      <c r="A27" s="74" t="s">
        <v>48</v>
      </c>
      <c r="B27" s="75"/>
      <c r="C27" s="75"/>
      <c r="D27" s="75"/>
      <c r="E27" s="75"/>
      <c r="F27" s="75"/>
      <c r="G27" s="75"/>
      <c r="H27" s="75"/>
      <c r="I27" s="75"/>
      <c r="J27" s="81"/>
      <c r="K27" s="64"/>
      <c r="L27" s="83"/>
      <c r="M27" s="83"/>
      <c r="N27" s="83"/>
      <c r="O27" s="64"/>
      <c r="P27" s="64"/>
    </row>
    <row r="28" ht="112.5" customHeight="1" spans="1:16">
      <c r="A28" s="74" t="s">
        <v>49</v>
      </c>
      <c r="B28" s="75"/>
      <c r="C28" s="75"/>
      <c r="D28" s="75"/>
      <c r="E28" s="75"/>
      <c r="F28" s="75"/>
      <c r="G28" s="75"/>
      <c r="H28" s="75"/>
      <c r="I28" s="75"/>
      <c r="J28" s="81"/>
      <c r="K28" s="64"/>
      <c r="L28" s="83"/>
      <c r="M28" s="83"/>
      <c r="N28" s="83"/>
      <c r="O28" s="64"/>
      <c r="P28" s="64"/>
    </row>
  </sheetData>
  <mergeCells count="18">
    <mergeCell ref="A1:J1"/>
    <mergeCell ref="E2:F2"/>
    <mergeCell ref="B21:C21"/>
    <mergeCell ref="B22:C22"/>
    <mergeCell ref="A23:C23"/>
    <mergeCell ref="A24:J24"/>
    <mergeCell ref="A25:J25"/>
    <mergeCell ref="A26:J26"/>
    <mergeCell ref="A27:J27"/>
    <mergeCell ref="A28:J28"/>
    <mergeCell ref="A2:A3"/>
    <mergeCell ref="B2:B3"/>
    <mergeCell ref="B4:B20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A13" workbookViewId="0">
      <selection activeCell="E23" sqref="E23"/>
    </sheetView>
  </sheetViews>
  <sheetFormatPr defaultColWidth="9" defaultRowHeight="13.5"/>
  <cols>
    <col min="1" max="1" width="3.875" customWidth="1"/>
    <col min="2" max="2" width="3.75" customWidth="1"/>
    <col min="3" max="3" width="16.375" customWidth="1"/>
    <col min="4" max="4" width="5.25" customWidth="1"/>
    <col min="5" max="5" width="11.875" style="3" customWidth="1"/>
    <col min="6" max="6" width="11.875" style="4" customWidth="1"/>
    <col min="7" max="9" width="11.875" style="5" customWidth="1"/>
    <col min="10" max="10" width="4.75" style="5" customWidth="1"/>
    <col min="11" max="12" width="11.625" customWidth="1"/>
    <col min="13" max="13" width="11.625" style="3" customWidth="1"/>
    <col min="14" max="14" width="11.75" style="3" customWidth="1"/>
    <col min="15" max="15" width="10.875" style="3" customWidth="1"/>
    <col min="16" max="16" width="9.875" style="3" customWidth="1"/>
    <col min="18" max="18" width="10.5" customWidth="1"/>
    <col min="19" max="19" width="11.625" customWidth="1"/>
    <col min="20" max="21" width="10.5" customWidth="1"/>
  </cols>
  <sheetData>
    <row r="1" ht="58.5" customHeight="1" spans="1:16">
      <c r="A1" s="9" t="s">
        <v>64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5"/>
      <c r="M1" s="45"/>
      <c r="N1" s="45"/>
      <c r="O1" s="46"/>
      <c r="P1" s="46"/>
    </row>
    <row r="2" ht="45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8"/>
      <c r="M2" s="48"/>
      <c r="N2" s="48"/>
      <c r="O2" s="49"/>
      <c r="P2" s="49"/>
    </row>
    <row r="3" ht="4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8"/>
      <c r="M3" s="48"/>
      <c r="N3" s="48" t="s">
        <v>30</v>
      </c>
      <c r="O3" s="49" t="s">
        <v>31</v>
      </c>
      <c r="P3" s="49" t="s">
        <v>25</v>
      </c>
    </row>
    <row r="4" ht="32.25" customHeight="1" spans="1:16">
      <c r="A4" s="21">
        <v>1</v>
      </c>
      <c r="B4" s="66" t="s">
        <v>32</v>
      </c>
      <c r="C4" s="22" t="s">
        <v>33</v>
      </c>
      <c r="D4" s="22">
        <v>10</v>
      </c>
      <c r="E4" s="25">
        <f>ROUND(D4*N4,2)</f>
        <v>6540</v>
      </c>
      <c r="F4" s="26">
        <f>ROUND(D4*O4,2)</f>
        <v>15260</v>
      </c>
      <c r="G4" s="27">
        <f>ROUND(D4*P4,2)</f>
        <v>8544.6</v>
      </c>
      <c r="H4" s="27">
        <f>ROUND(F4+G4,2)</f>
        <v>23804.6</v>
      </c>
      <c r="I4" s="50">
        <f>ROUND(H4+E4,2)</f>
        <v>30344.6</v>
      </c>
      <c r="J4" s="21"/>
      <c r="K4" s="77"/>
      <c r="L4" s="77"/>
      <c r="M4" s="77"/>
      <c r="N4" s="53">
        <f>ROUND(2180*30%,2)</f>
        <v>654</v>
      </c>
      <c r="O4" s="53">
        <f>ROUND(2180*70%,2)</f>
        <v>1526</v>
      </c>
      <c r="P4" s="53">
        <f>ROUND(3364*25.4%,2)</f>
        <v>854.46</v>
      </c>
    </row>
    <row r="5" ht="32.25" customHeight="1" spans="1:16">
      <c r="A5" s="21">
        <v>2</v>
      </c>
      <c r="B5" s="67"/>
      <c r="C5" s="22" t="s">
        <v>34</v>
      </c>
      <c r="D5" s="22">
        <v>3</v>
      </c>
      <c r="E5" s="25">
        <f t="shared" ref="E5:E22" si="0">ROUND(D5*N5,2)</f>
        <v>1962</v>
      </c>
      <c r="F5" s="26">
        <f t="shared" ref="F5:F22" si="1">ROUND(D5*O5,2)</f>
        <v>4578</v>
      </c>
      <c r="G5" s="27">
        <f t="shared" ref="G5:G22" si="2">ROUND(D5*P5,2)</f>
        <v>2563.38</v>
      </c>
      <c r="H5" s="27">
        <f t="shared" ref="H5:H22" si="3">ROUND(F5+G5,2)</f>
        <v>7141.38</v>
      </c>
      <c r="I5" s="50">
        <f t="shared" ref="I5:I23" si="4">ROUND(H5+E5,2)</f>
        <v>9103.38</v>
      </c>
      <c r="J5" s="21"/>
      <c r="K5" s="77"/>
      <c r="L5" s="77"/>
      <c r="M5" s="77"/>
      <c r="N5" s="53">
        <f t="shared" ref="N5:N22" si="5">ROUND(2180*30%,2)</f>
        <v>654</v>
      </c>
      <c r="O5" s="53">
        <f t="shared" ref="O5:O22" si="6">ROUND(2180*70%,2)</f>
        <v>1526</v>
      </c>
      <c r="P5" s="53">
        <f t="shared" ref="P5:P21" si="7">ROUND(3364*25.4%,2)</f>
        <v>854.46</v>
      </c>
    </row>
    <row r="6" ht="32.25" customHeight="1" spans="1:16">
      <c r="A6" s="21">
        <v>3</v>
      </c>
      <c r="B6" s="67"/>
      <c r="C6" s="93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854.46</v>
      </c>
      <c r="H6" s="27">
        <f t="shared" si="3"/>
        <v>2380.46</v>
      </c>
      <c r="I6" s="50">
        <f t="shared" si="4"/>
        <v>3034.46</v>
      </c>
      <c r="J6" s="21"/>
      <c r="K6" s="77"/>
      <c r="L6" s="77"/>
      <c r="M6" s="77"/>
      <c r="N6" s="53">
        <f t="shared" si="5"/>
        <v>654</v>
      </c>
      <c r="O6" s="53">
        <f t="shared" si="6"/>
        <v>1526</v>
      </c>
      <c r="P6" s="53">
        <f t="shared" si="7"/>
        <v>854.46</v>
      </c>
    </row>
    <row r="7" ht="32.25" customHeight="1" spans="1:16">
      <c r="A7" s="21">
        <v>4</v>
      </c>
      <c r="B7" s="67"/>
      <c r="C7" s="22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1708.92</v>
      </c>
      <c r="H7" s="27">
        <f t="shared" si="3"/>
        <v>4760.92</v>
      </c>
      <c r="I7" s="50">
        <f t="shared" si="4"/>
        <v>6068.92</v>
      </c>
      <c r="J7" s="21"/>
      <c r="K7" s="77"/>
      <c r="L7" s="77"/>
      <c r="M7" s="77"/>
      <c r="N7" s="53">
        <f t="shared" si="5"/>
        <v>654</v>
      </c>
      <c r="O7" s="53">
        <f t="shared" si="6"/>
        <v>1526</v>
      </c>
      <c r="P7" s="53">
        <f t="shared" si="7"/>
        <v>854.46</v>
      </c>
    </row>
    <row r="8" ht="32.25" customHeight="1" spans="1:16">
      <c r="A8" s="21">
        <v>5</v>
      </c>
      <c r="B8" s="67"/>
      <c r="C8" s="93" t="s">
        <v>37</v>
      </c>
      <c r="D8" s="22">
        <v>3</v>
      </c>
      <c r="E8" s="25">
        <f t="shared" si="0"/>
        <v>1962</v>
      </c>
      <c r="F8" s="26">
        <f t="shared" si="1"/>
        <v>4578</v>
      </c>
      <c r="G8" s="27">
        <f t="shared" si="2"/>
        <v>2563.38</v>
      </c>
      <c r="H8" s="27">
        <f t="shared" si="3"/>
        <v>7141.38</v>
      </c>
      <c r="I8" s="50">
        <f t="shared" si="4"/>
        <v>9103.38</v>
      </c>
      <c r="J8" s="21"/>
      <c r="K8" s="77"/>
      <c r="L8" s="77"/>
      <c r="M8" s="77"/>
      <c r="N8" s="53">
        <f t="shared" si="5"/>
        <v>654</v>
      </c>
      <c r="O8" s="53">
        <f t="shared" si="6"/>
        <v>1526</v>
      </c>
      <c r="P8" s="53">
        <f t="shared" si="7"/>
        <v>854.46</v>
      </c>
    </row>
    <row r="9" ht="32.25" customHeight="1" spans="1:16">
      <c r="A9" s="21">
        <v>6</v>
      </c>
      <c r="B9" s="67"/>
      <c r="C9" s="22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3417.84</v>
      </c>
      <c r="H9" s="27">
        <f t="shared" si="3"/>
        <v>9521.84</v>
      </c>
      <c r="I9" s="50">
        <f t="shared" si="4"/>
        <v>12137.84</v>
      </c>
      <c r="J9" s="21"/>
      <c r="K9" s="77"/>
      <c r="L9" s="77"/>
      <c r="M9" s="77"/>
      <c r="N9" s="53">
        <f t="shared" si="5"/>
        <v>654</v>
      </c>
      <c r="O9" s="53">
        <f t="shared" si="6"/>
        <v>1526</v>
      </c>
      <c r="P9" s="53">
        <f t="shared" si="7"/>
        <v>854.46</v>
      </c>
    </row>
    <row r="10" ht="32.25" customHeight="1" spans="1:16">
      <c r="A10" s="21">
        <v>7</v>
      </c>
      <c r="B10" s="67"/>
      <c r="C10" s="22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854.46</v>
      </c>
      <c r="H10" s="27">
        <f t="shared" si="3"/>
        <v>2380.46</v>
      </c>
      <c r="I10" s="50">
        <f t="shared" si="4"/>
        <v>3034.46</v>
      </c>
      <c r="J10" s="21"/>
      <c r="K10" s="77"/>
      <c r="L10" s="77"/>
      <c r="M10" s="77"/>
      <c r="N10" s="53">
        <f t="shared" si="5"/>
        <v>654</v>
      </c>
      <c r="O10" s="53">
        <f t="shared" si="6"/>
        <v>1526</v>
      </c>
      <c r="P10" s="53">
        <f t="shared" si="7"/>
        <v>854.46</v>
      </c>
    </row>
    <row r="11" ht="32.25" customHeight="1" spans="1:16">
      <c r="A11" s="21">
        <v>8</v>
      </c>
      <c r="B11" s="67"/>
      <c r="C11" s="22" t="s">
        <v>40</v>
      </c>
      <c r="D11" s="22">
        <v>2</v>
      </c>
      <c r="E11" s="25">
        <f t="shared" si="0"/>
        <v>1308</v>
      </c>
      <c r="F11" s="26">
        <f t="shared" si="1"/>
        <v>3052</v>
      </c>
      <c r="G11" s="27">
        <f t="shared" si="2"/>
        <v>1708.92</v>
      </c>
      <c r="H11" s="27">
        <f t="shared" si="3"/>
        <v>4760.92</v>
      </c>
      <c r="I11" s="50">
        <f t="shared" si="4"/>
        <v>6068.92</v>
      </c>
      <c r="J11" s="21"/>
      <c r="K11" s="77"/>
      <c r="L11" s="77"/>
      <c r="M11" s="77"/>
      <c r="N11" s="53">
        <f t="shared" si="5"/>
        <v>654</v>
      </c>
      <c r="O11" s="53">
        <f t="shared" si="6"/>
        <v>1526</v>
      </c>
      <c r="P11" s="53">
        <f t="shared" si="7"/>
        <v>854.46</v>
      </c>
    </row>
    <row r="12" ht="32.25" customHeight="1" spans="1:16">
      <c r="A12" s="21">
        <v>9</v>
      </c>
      <c r="B12" s="67"/>
      <c r="C12" s="22" t="s">
        <v>41</v>
      </c>
      <c r="D12" s="22">
        <v>3</v>
      </c>
      <c r="E12" s="25">
        <f t="shared" si="0"/>
        <v>1962</v>
      </c>
      <c r="F12" s="26">
        <f t="shared" si="1"/>
        <v>4578</v>
      </c>
      <c r="G12" s="27">
        <f t="shared" si="2"/>
        <v>2563.38</v>
      </c>
      <c r="H12" s="27">
        <f t="shared" si="3"/>
        <v>7141.38</v>
      </c>
      <c r="I12" s="50">
        <f t="shared" si="4"/>
        <v>9103.38</v>
      </c>
      <c r="J12" s="21"/>
      <c r="K12" s="77"/>
      <c r="L12" s="77"/>
      <c r="M12" s="77"/>
      <c r="N12" s="53">
        <f t="shared" si="5"/>
        <v>654</v>
      </c>
      <c r="O12" s="53">
        <f t="shared" si="6"/>
        <v>1526</v>
      </c>
      <c r="P12" s="53">
        <f t="shared" si="7"/>
        <v>854.46</v>
      </c>
    </row>
    <row r="13" ht="32.25" customHeight="1" spans="1:16">
      <c r="A13" s="21">
        <v>10</v>
      </c>
      <c r="B13" s="67"/>
      <c r="C13" s="22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1708.92</v>
      </c>
      <c r="H13" s="27">
        <f t="shared" si="3"/>
        <v>4760.92</v>
      </c>
      <c r="I13" s="50">
        <f t="shared" si="4"/>
        <v>6068.92</v>
      </c>
      <c r="J13" s="21"/>
      <c r="K13" s="77"/>
      <c r="L13" s="77"/>
      <c r="M13" s="77"/>
      <c r="N13" s="53">
        <f t="shared" si="5"/>
        <v>654</v>
      </c>
      <c r="O13" s="53">
        <f t="shared" si="6"/>
        <v>1526</v>
      </c>
      <c r="P13" s="53">
        <f t="shared" si="7"/>
        <v>854.46</v>
      </c>
    </row>
    <row r="14" ht="32.25" customHeight="1" spans="1:16">
      <c r="A14" s="21">
        <v>11</v>
      </c>
      <c r="B14" s="67"/>
      <c r="C14" s="66" t="s">
        <v>43</v>
      </c>
      <c r="D14" s="22">
        <v>5</v>
      </c>
      <c r="E14" s="25">
        <f t="shared" si="0"/>
        <v>3270</v>
      </c>
      <c r="F14" s="26">
        <f t="shared" si="1"/>
        <v>7630</v>
      </c>
      <c r="G14" s="27">
        <f t="shared" si="2"/>
        <v>4272.3</v>
      </c>
      <c r="H14" s="27">
        <f t="shared" si="3"/>
        <v>11902.3</v>
      </c>
      <c r="I14" s="50">
        <f t="shared" si="4"/>
        <v>15172.3</v>
      </c>
      <c r="J14" s="21"/>
      <c r="K14" s="77"/>
      <c r="L14" s="77"/>
      <c r="M14" s="77"/>
      <c r="N14" s="53">
        <f t="shared" si="5"/>
        <v>654</v>
      </c>
      <c r="O14" s="53">
        <f t="shared" si="6"/>
        <v>1526</v>
      </c>
      <c r="P14" s="53">
        <f t="shared" si="7"/>
        <v>854.46</v>
      </c>
    </row>
    <row r="15" ht="32.25" customHeight="1" spans="1:16">
      <c r="A15" s="21">
        <v>12</v>
      </c>
      <c r="B15" s="67"/>
      <c r="C15" s="22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1708.92</v>
      </c>
      <c r="H15" s="27">
        <f t="shared" si="3"/>
        <v>4760.92</v>
      </c>
      <c r="I15" s="50">
        <f t="shared" si="4"/>
        <v>6068.92</v>
      </c>
      <c r="J15" s="21"/>
      <c r="K15" s="77"/>
      <c r="L15" s="77"/>
      <c r="M15" s="77"/>
      <c r="N15" s="53">
        <f t="shared" si="5"/>
        <v>654</v>
      </c>
      <c r="O15" s="53">
        <f t="shared" si="6"/>
        <v>1526</v>
      </c>
      <c r="P15" s="53">
        <f t="shared" si="7"/>
        <v>854.46</v>
      </c>
    </row>
    <row r="16" ht="32.25" customHeight="1" spans="1:16">
      <c r="A16" s="21">
        <v>13</v>
      </c>
      <c r="B16" s="67"/>
      <c r="C16" s="22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2563.38</v>
      </c>
      <c r="H16" s="27">
        <f t="shared" si="3"/>
        <v>7141.38</v>
      </c>
      <c r="I16" s="50">
        <f t="shared" si="4"/>
        <v>9103.38</v>
      </c>
      <c r="J16" s="21"/>
      <c r="K16" s="77"/>
      <c r="L16" s="77"/>
      <c r="M16" s="77"/>
      <c r="N16" s="53">
        <f t="shared" si="5"/>
        <v>654</v>
      </c>
      <c r="O16" s="53">
        <f t="shared" si="6"/>
        <v>1526</v>
      </c>
      <c r="P16" s="53">
        <f t="shared" si="7"/>
        <v>854.46</v>
      </c>
    </row>
    <row r="17" ht="32.25" customHeight="1" spans="1:16">
      <c r="A17" s="21">
        <v>14</v>
      </c>
      <c r="B17" s="67"/>
      <c r="C17" s="22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9399.06</v>
      </c>
      <c r="H17" s="27">
        <f t="shared" si="3"/>
        <v>26185.06</v>
      </c>
      <c r="I17" s="50">
        <f t="shared" si="4"/>
        <v>33379.06</v>
      </c>
      <c r="J17" s="21"/>
      <c r="K17" s="77"/>
      <c r="L17" s="77"/>
      <c r="M17" s="77"/>
      <c r="N17" s="53">
        <f t="shared" si="5"/>
        <v>654</v>
      </c>
      <c r="O17" s="53">
        <f t="shared" si="6"/>
        <v>1526</v>
      </c>
      <c r="P17" s="53">
        <f t="shared" si="7"/>
        <v>854.46</v>
      </c>
    </row>
    <row r="18" ht="32.25" customHeight="1" spans="1:16">
      <c r="A18" s="21">
        <v>15</v>
      </c>
      <c r="B18" s="67"/>
      <c r="C18" s="22" t="s">
        <v>60</v>
      </c>
      <c r="D18" s="22">
        <v>3</v>
      </c>
      <c r="E18" s="25">
        <f t="shared" si="0"/>
        <v>1962</v>
      </c>
      <c r="F18" s="26">
        <f t="shared" si="1"/>
        <v>4578</v>
      </c>
      <c r="G18" s="27">
        <f t="shared" si="2"/>
        <v>2563.38</v>
      </c>
      <c r="H18" s="27">
        <f t="shared" si="3"/>
        <v>7141.38</v>
      </c>
      <c r="I18" s="50">
        <f t="shared" si="4"/>
        <v>9103.38</v>
      </c>
      <c r="J18" s="21"/>
      <c r="K18" s="77"/>
      <c r="L18" s="77"/>
      <c r="M18" s="77"/>
      <c r="N18" s="53">
        <f t="shared" si="5"/>
        <v>654</v>
      </c>
      <c r="O18" s="53">
        <f t="shared" si="6"/>
        <v>1526</v>
      </c>
      <c r="P18" s="53">
        <f t="shared" si="7"/>
        <v>854.46</v>
      </c>
    </row>
    <row r="19" ht="32.25" customHeight="1" spans="1:16">
      <c r="A19" s="21">
        <v>16</v>
      </c>
      <c r="B19" s="67"/>
      <c r="C19" s="22" t="s">
        <v>61</v>
      </c>
      <c r="D19" s="22">
        <v>3</v>
      </c>
      <c r="E19" s="25">
        <f t="shared" si="0"/>
        <v>1962</v>
      </c>
      <c r="F19" s="26">
        <f t="shared" si="1"/>
        <v>4578</v>
      </c>
      <c r="G19" s="27">
        <f t="shared" si="2"/>
        <v>2563.38</v>
      </c>
      <c r="H19" s="27">
        <f t="shared" si="3"/>
        <v>7141.38</v>
      </c>
      <c r="I19" s="50">
        <f t="shared" si="4"/>
        <v>9103.38</v>
      </c>
      <c r="J19" s="21"/>
      <c r="K19" s="77"/>
      <c r="L19" s="77"/>
      <c r="M19" s="77"/>
      <c r="N19" s="53">
        <f t="shared" si="5"/>
        <v>654</v>
      </c>
      <c r="O19" s="53">
        <f t="shared" si="6"/>
        <v>1526</v>
      </c>
      <c r="P19" s="53">
        <f t="shared" si="7"/>
        <v>854.46</v>
      </c>
    </row>
    <row r="20" ht="32.25" customHeight="1" spans="1:16">
      <c r="A20" s="21">
        <v>17</v>
      </c>
      <c r="B20" s="70"/>
      <c r="C20" s="22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854.46</v>
      </c>
      <c r="H20" s="27">
        <f t="shared" si="3"/>
        <v>2380.46</v>
      </c>
      <c r="I20" s="50">
        <f t="shared" si="4"/>
        <v>3034.46</v>
      </c>
      <c r="J20" s="21"/>
      <c r="K20" s="77"/>
      <c r="L20" s="77"/>
      <c r="M20" s="77"/>
      <c r="N20" s="53">
        <f t="shared" si="5"/>
        <v>654</v>
      </c>
      <c r="O20" s="53">
        <f t="shared" si="6"/>
        <v>1526</v>
      </c>
      <c r="P20" s="53">
        <f t="shared" si="7"/>
        <v>854.46</v>
      </c>
    </row>
    <row r="21" ht="32.25" customHeight="1" spans="1:16">
      <c r="A21" s="21">
        <v>18</v>
      </c>
      <c r="B21" s="32" t="s">
        <v>44</v>
      </c>
      <c r="C21" s="29"/>
      <c r="D21" s="22">
        <f>SUM(D4:D20)</f>
        <v>59</v>
      </c>
      <c r="E21" s="25">
        <f t="shared" si="0"/>
        <v>38586</v>
      </c>
      <c r="F21" s="26">
        <f t="shared" si="1"/>
        <v>90034</v>
      </c>
      <c r="G21" s="27">
        <f t="shared" si="2"/>
        <v>50413.14</v>
      </c>
      <c r="H21" s="27">
        <f t="shared" si="3"/>
        <v>140447.14</v>
      </c>
      <c r="I21" s="50">
        <f t="shared" si="4"/>
        <v>179033.14</v>
      </c>
      <c r="J21" s="21"/>
      <c r="K21" s="77"/>
      <c r="L21" s="77"/>
      <c r="M21" s="77"/>
      <c r="N21" s="53">
        <f t="shared" si="5"/>
        <v>654</v>
      </c>
      <c r="O21" s="53">
        <f t="shared" si="6"/>
        <v>1526</v>
      </c>
      <c r="P21" s="53">
        <f t="shared" si="7"/>
        <v>854.46</v>
      </c>
    </row>
    <row r="22" ht="32.25" customHeight="1" spans="1:16">
      <c r="A22" s="21">
        <v>19</v>
      </c>
      <c r="B22" s="32" t="s">
        <v>12</v>
      </c>
      <c r="C22" s="29"/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847.73</v>
      </c>
      <c r="H22" s="27">
        <f t="shared" si="3"/>
        <v>2373.73</v>
      </c>
      <c r="I22" s="50">
        <f t="shared" si="4"/>
        <v>3027.73</v>
      </c>
      <c r="J22" s="21"/>
      <c r="K22" s="77"/>
      <c r="L22" s="77"/>
      <c r="M22" s="77"/>
      <c r="N22" s="53">
        <f t="shared" si="5"/>
        <v>654</v>
      </c>
      <c r="O22" s="53">
        <f t="shared" si="6"/>
        <v>1526</v>
      </c>
      <c r="P22" s="53">
        <f>ROUND(3364*25.2%,2)</f>
        <v>847.73</v>
      </c>
    </row>
    <row r="23" ht="32.25" customHeight="1" spans="1:19">
      <c r="A23" s="71" t="s">
        <v>15</v>
      </c>
      <c r="B23" s="72"/>
      <c r="C23" s="73"/>
      <c r="D23" s="21">
        <f>SUM(D21:D22)</f>
        <v>60</v>
      </c>
      <c r="E23" s="25">
        <f>SUM(E21:E22)</f>
        <v>39240</v>
      </c>
      <c r="F23" s="26">
        <f>SUM(F21:F22)</f>
        <v>91560</v>
      </c>
      <c r="G23" s="27">
        <f>SUM(G21:G22)</f>
        <v>51260.87</v>
      </c>
      <c r="H23" s="27">
        <f>SUM(H21:H22)</f>
        <v>142820.87</v>
      </c>
      <c r="I23" s="50">
        <f t="shared" si="4"/>
        <v>182060.87</v>
      </c>
      <c r="J23" s="31"/>
      <c r="K23" s="53"/>
      <c r="L23" s="53"/>
      <c r="M23" s="53"/>
      <c r="N23" s="53"/>
      <c r="O23" s="53"/>
      <c r="P23" s="53"/>
      <c r="R23" s="4"/>
      <c r="S23" s="65"/>
    </row>
    <row r="24" ht="112.5" customHeight="1" spans="1:16">
      <c r="A24" s="74" t="s">
        <v>65</v>
      </c>
      <c r="B24" s="75"/>
      <c r="C24" s="75"/>
      <c r="D24" s="75"/>
      <c r="E24" s="75"/>
      <c r="F24" s="75"/>
      <c r="G24" s="75"/>
      <c r="H24" s="75"/>
      <c r="I24" s="75"/>
      <c r="J24" s="81"/>
      <c r="K24" s="53"/>
      <c r="L24" s="53"/>
      <c r="M24" s="53"/>
      <c r="N24" s="53"/>
      <c r="O24" s="53"/>
      <c r="P24" s="53"/>
    </row>
    <row r="25" ht="112.5" customHeight="1" spans="1:16">
      <c r="A25" s="74" t="s">
        <v>46</v>
      </c>
      <c r="B25" s="76"/>
      <c r="C25" s="76"/>
      <c r="D25" s="76"/>
      <c r="E25" s="76"/>
      <c r="F25" s="76"/>
      <c r="G25" s="76"/>
      <c r="H25" s="76"/>
      <c r="I25" s="76"/>
      <c r="J25" s="82"/>
      <c r="K25" s="64"/>
      <c r="L25" s="83"/>
      <c r="M25" s="83"/>
      <c r="N25" s="83"/>
      <c r="O25" s="64"/>
      <c r="P25" s="64"/>
    </row>
    <row r="26" ht="112.5" customHeight="1" spans="1:16">
      <c r="A26" s="74" t="s">
        <v>47</v>
      </c>
      <c r="B26" s="75"/>
      <c r="C26" s="75"/>
      <c r="D26" s="75"/>
      <c r="E26" s="75"/>
      <c r="F26" s="75"/>
      <c r="G26" s="75"/>
      <c r="H26" s="75"/>
      <c r="I26" s="75"/>
      <c r="J26" s="81"/>
      <c r="K26" s="64"/>
      <c r="L26" s="83"/>
      <c r="M26" s="83"/>
      <c r="N26" s="83"/>
      <c r="O26" s="64"/>
      <c r="P26" s="64"/>
    </row>
    <row r="27" ht="112.5" customHeight="1" spans="1:16">
      <c r="A27" s="74" t="s">
        <v>48</v>
      </c>
      <c r="B27" s="75"/>
      <c r="C27" s="75"/>
      <c r="D27" s="75"/>
      <c r="E27" s="75"/>
      <c r="F27" s="75"/>
      <c r="G27" s="75"/>
      <c r="H27" s="75"/>
      <c r="I27" s="75"/>
      <c r="J27" s="81"/>
      <c r="K27" s="64"/>
      <c r="L27" s="83"/>
      <c r="M27" s="83"/>
      <c r="N27" s="83"/>
      <c r="O27" s="64"/>
      <c r="P27" s="64"/>
    </row>
    <row r="28" ht="112.5" customHeight="1" spans="1:16">
      <c r="A28" s="74" t="s">
        <v>49</v>
      </c>
      <c r="B28" s="75"/>
      <c r="C28" s="75"/>
      <c r="D28" s="75"/>
      <c r="E28" s="75"/>
      <c r="F28" s="75"/>
      <c r="G28" s="75"/>
      <c r="H28" s="75"/>
      <c r="I28" s="75"/>
      <c r="J28" s="81"/>
      <c r="K28" s="64"/>
      <c r="L28" s="83"/>
      <c r="M28" s="83"/>
      <c r="N28" s="83"/>
      <c r="O28" s="64"/>
      <c r="P28" s="64"/>
    </row>
  </sheetData>
  <mergeCells count="18">
    <mergeCell ref="A1:J1"/>
    <mergeCell ref="E2:F2"/>
    <mergeCell ref="B21:C21"/>
    <mergeCell ref="B22:C22"/>
    <mergeCell ref="A23:C23"/>
    <mergeCell ref="A24:J24"/>
    <mergeCell ref="A25:J25"/>
    <mergeCell ref="A26:J26"/>
    <mergeCell ref="A27:J27"/>
    <mergeCell ref="A28:J28"/>
    <mergeCell ref="A2:A3"/>
    <mergeCell ref="B2:B3"/>
    <mergeCell ref="B4:B20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scale="95" orientation="portrait"/>
  <headerFooter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opLeftCell="A16" workbookViewId="0">
      <selection activeCell="E27" sqref="E27"/>
    </sheetView>
  </sheetViews>
  <sheetFormatPr defaultColWidth="9" defaultRowHeight="13.5"/>
  <cols>
    <col min="1" max="1" width="3.875" customWidth="1"/>
    <col min="2" max="2" width="16.75" customWidth="1"/>
    <col min="3" max="3" width="11.125" customWidth="1"/>
    <col min="4" max="4" width="3.875" customWidth="1"/>
    <col min="5" max="5" width="11.375" style="3" customWidth="1"/>
    <col min="6" max="6" width="11.375" style="4" customWidth="1"/>
    <col min="7" max="7" width="11.375" style="5" customWidth="1"/>
    <col min="8" max="9" width="11.75" style="5" customWidth="1"/>
    <col min="10" max="10" width="4.75" style="5" customWidth="1"/>
    <col min="11" max="11" width="11.625" customWidth="1"/>
    <col min="12" max="12" width="11.625" style="7" customWidth="1"/>
    <col min="13" max="13" width="11.625" style="8" customWidth="1"/>
    <col min="14" max="14" width="11.75" style="3" customWidth="1"/>
    <col min="15" max="15" width="10.875" style="3" customWidth="1"/>
    <col min="16" max="16" width="9.875" style="3" customWidth="1"/>
    <col min="18" max="18" width="10.5" customWidth="1"/>
    <col min="19" max="19" width="11.625" customWidth="1"/>
    <col min="20" max="21" width="10.5" customWidth="1"/>
  </cols>
  <sheetData>
    <row r="1" ht="58.5" customHeight="1" spans="1:16">
      <c r="A1" s="9" t="s">
        <v>66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45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4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32.25" customHeight="1" spans="1:16">
      <c r="A4" s="21">
        <v>1</v>
      </c>
      <c r="B4" s="66" t="s">
        <v>32</v>
      </c>
      <c r="C4" s="22" t="s">
        <v>33</v>
      </c>
      <c r="D4" s="22">
        <v>10</v>
      </c>
      <c r="E4" s="25">
        <f t="shared" ref="E4:E23" si="0">ROUND(D4*N4,2)</f>
        <v>6540</v>
      </c>
      <c r="F4" s="26">
        <f t="shared" ref="F4:F23" si="1">ROUND(D4*O4,2)</f>
        <v>15260</v>
      </c>
      <c r="G4" s="27">
        <f t="shared" ref="G4:G23" si="2">ROUND(D4*P4,2)</f>
        <v>8544.6</v>
      </c>
      <c r="H4" s="27">
        <f>ROUND(F4+G4,2)</f>
        <v>23804.6</v>
      </c>
      <c r="I4" s="50">
        <f>ROUND(H4+E4,2)</f>
        <v>30344.6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f>ROUND(3364*25.4%,2)</f>
        <v>854.46</v>
      </c>
    </row>
    <row r="5" ht="32.25" customHeight="1" spans="1:16">
      <c r="A5" s="21">
        <v>2</v>
      </c>
      <c r="B5" s="67"/>
      <c r="C5" s="22" t="s">
        <v>34</v>
      </c>
      <c r="D5" s="22">
        <v>3</v>
      </c>
      <c r="E5" s="25">
        <f t="shared" si="0"/>
        <v>1962</v>
      </c>
      <c r="F5" s="26">
        <f t="shared" si="1"/>
        <v>4578</v>
      </c>
      <c r="G5" s="27">
        <f t="shared" si="2"/>
        <v>2563.38</v>
      </c>
      <c r="H5" s="27">
        <f t="shared" ref="H5:H26" si="3">ROUND(F5+G5,2)</f>
        <v>7141.38</v>
      </c>
      <c r="I5" s="50">
        <f t="shared" ref="I5:I27" si="4">ROUND(H5+E5,2)</f>
        <v>9103.38</v>
      </c>
      <c r="J5" s="21"/>
      <c r="K5" s="77"/>
      <c r="L5" s="52"/>
      <c r="M5" s="52"/>
      <c r="N5" s="53">
        <f t="shared" ref="N5:N26" si="5">ROUND(2180*30%,2)</f>
        <v>654</v>
      </c>
      <c r="O5" s="53">
        <f t="shared" ref="O5:O26" si="6">ROUND(2180*70%,2)</f>
        <v>1526</v>
      </c>
      <c r="P5" s="53">
        <f t="shared" ref="P5:P25" si="7">ROUND(3364*25.4%,2)</f>
        <v>854.46</v>
      </c>
    </row>
    <row r="6" ht="32.25" customHeight="1" spans="1:16">
      <c r="A6" s="21">
        <v>3</v>
      </c>
      <c r="B6" s="67"/>
      <c r="C6" s="93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854.46</v>
      </c>
      <c r="H6" s="27">
        <f t="shared" si="3"/>
        <v>2380.46</v>
      </c>
      <c r="I6" s="50">
        <f t="shared" si="4"/>
        <v>3034.46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f t="shared" si="7"/>
        <v>854.46</v>
      </c>
    </row>
    <row r="7" ht="32.25" customHeight="1" spans="1:16">
      <c r="A7" s="21">
        <v>4</v>
      </c>
      <c r="B7" s="67"/>
      <c r="C7" s="22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1708.92</v>
      </c>
      <c r="H7" s="27">
        <f t="shared" si="3"/>
        <v>4760.92</v>
      </c>
      <c r="I7" s="50">
        <f t="shared" si="4"/>
        <v>6068.92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f t="shared" si="7"/>
        <v>854.46</v>
      </c>
    </row>
    <row r="8" ht="32.25" customHeight="1" spans="1:16">
      <c r="A8" s="21">
        <v>5</v>
      </c>
      <c r="B8" s="67"/>
      <c r="C8" s="93" t="s">
        <v>37</v>
      </c>
      <c r="D8" s="22">
        <v>3</v>
      </c>
      <c r="E8" s="25">
        <f t="shared" si="0"/>
        <v>1962</v>
      </c>
      <c r="F8" s="26">
        <f t="shared" si="1"/>
        <v>4578</v>
      </c>
      <c r="G8" s="27">
        <f t="shared" si="2"/>
        <v>2563.38</v>
      </c>
      <c r="H8" s="27">
        <f t="shared" si="3"/>
        <v>7141.38</v>
      </c>
      <c r="I8" s="50">
        <f t="shared" si="4"/>
        <v>9103.38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f t="shared" si="7"/>
        <v>854.46</v>
      </c>
    </row>
    <row r="9" ht="32.25" customHeight="1" spans="1:16">
      <c r="A9" s="21">
        <v>6</v>
      </c>
      <c r="B9" s="67"/>
      <c r="C9" s="22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3417.84</v>
      </c>
      <c r="H9" s="27">
        <f t="shared" si="3"/>
        <v>9521.84</v>
      </c>
      <c r="I9" s="50">
        <f t="shared" si="4"/>
        <v>12137.84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f t="shared" si="7"/>
        <v>854.46</v>
      </c>
    </row>
    <row r="10" ht="32.25" customHeight="1" spans="1:16">
      <c r="A10" s="21">
        <v>7</v>
      </c>
      <c r="B10" s="67"/>
      <c r="C10" s="22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854.46</v>
      </c>
      <c r="H10" s="27">
        <f t="shared" si="3"/>
        <v>2380.46</v>
      </c>
      <c r="I10" s="50">
        <f t="shared" si="4"/>
        <v>3034.46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f t="shared" si="7"/>
        <v>854.46</v>
      </c>
    </row>
    <row r="11" ht="32.25" customHeight="1" spans="1:16">
      <c r="A11" s="21">
        <v>8</v>
      </c>
      <c r="B11" s="67"/>
      <c r="C11" s="22" t="s">
        <v>40</v>
      </c>
      <c r="D11" s="22">
        <v>2</v>
      </c>
      <c r="E11" s="25">
        <f t="shared" si="0"/>
        <v>1308</v>
      </c>
      <c r="F11" s="26">
        <f t="shared" si="1"/>
        <v>3052</v>
      </c>
      <c r="G11" s="27">
        <f t="shared" si="2"/>
        <v>1708.92</v>
      </c>
      <c r="H11" s="27">
        <f t="shared" si="3"/>
        <v>4760.92</v>
      </c>
      <c r="I11" s="50">
        <f t="shared" si="4"/>
        <v>6068.92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f t="shared" si="7"/>
        <v>854.46</v>
      </c>
    </row>
    <row r="12" ht="32.25" customHeight="1" spans="1:16">
      <c r="A12" s="21">
        <v>9</v>
      </c>
      <c r="B12" s="67"/>
      <c r="C12" s="22" t="s">
        <v>41</v>
      </c>
      <c r="D12" s="22">
        <v>3</v>
      </c>
      <c r="E12" s="25">
        <f t="shared" si="0"/>
        <v>1962</v>
      </c>
      <c r="F12" s="26">
        <f t="shared" si="1"/>
        <v>4578</v>
      </c>
      <c r="G12" s="27">
        <f t="shared" si="2"/>
        <v>2563.38</v>
      </c>
      <c r="H12" s="27">
        <f t="shared" si="3"/>
        <v>7141.38</v>
      </c>
      <c r="I12" s="50">
        <f t="shared" si="4"/>
        <v>9103.38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f t="shared" si="7"/>
        <v>854.46</v>
      </c>
    </row>
    <row r="13" ht="32.25" customHeight="1" spans="1:16">
      <c r="A13" s="21">
        <v>10</v>
      </c>
      <c r="B13" s="67"/>
      <c r="C13" s="22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1708.92</v>
      </c>
      <c r="H13" s="27">
        <f t="shared" si="3"/>
        <v>4760.92</v>
      </c>
      <c r="I13" s="50">
        <f t="shared" si="4"/>
        <v>6068.92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f t="shared" si="7"/>
        <v>854.46</v>
      </c>
    </row>
    <row r="14" ht="32.25" customHeight="1" spans="1:16">
      <c r="A14" s="21">
        <v>11</v>
      </c>
      <c r="B14" s="67"/>
      <c r="C14" s="66" t="s">
        <v>43</v>
      </c>
      <c r="D14" s="22">
        <v>5</v>
      </c>
      <c r="E14" s="25">
        <f t="shared" si="0"/>
        <v>3270</v>
      </c>
      <c r="F14" s="26">
        <f t="shared" si="1"/>
        <v>7630</v>
      </c>
      <c r="G14" s="27">
        <f t="shared" si="2"/>
        <v>4272.3</v>
      </c>
      <c r="H14" s="27">
        <f t="shared" si="3"/>
        <v>11902.3</v>
      </c>
      <c r="I14" s="50">
        <f t="shared" si="4"/>
        <v>15172.3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f t="shared" si="7"/>
        <v>854.46</v>
      </c>
    </row>
    <row r="15" ht="32.25" customHeight="1" spans="1:16">
      <c r="A15" s="21">
        <v>12</v>
      </c>
      <c r="B15" s="67"/>
      <c r="C15" s="22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1708.92</v>
      </c>
      <c r="H15" s="27">
        <f t="shared" si="3"/>
        <v>4760.92</v>
      </c>
      <c r="I15" s="50">
        <f t="shared" si="4"/>
        <v>6068.92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f t="shared" si="7"/>
        <v>854.46</v>
      </c>
    </row>
    <row r="16" ht="32.25" customHeight="1" spans="1:16">
      <c r="A16" s="21">
        <v>13</v>
      </c>
      <c r="B16" s="67"/>
      <c r="C16" s="22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2563.38</v>
      </c>
      <c r="H16" s="27">
        <f t="shared" si="3"/>
        <v>7141.38</v>
      </c>
      <c r="I16" s="50">
        <f t="shared" si="4"/>
        <v>9103.38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f t="shared" si="7"/>
        <v>854.46</v>
      </c>
    </row>
    <row r="17" ht="32.25" customHeight="1" spans="1:16">
      <c r="A17" s="21">
        <v>14</v>
      </c>
      <c r="B17" s="67"/>
      <c r="C17" s="22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9399.06</v>
      </c>
      <c r="H17" s="27">
        <f t="shared" si="3"/>
        <v>26185.06</v>
      </c>
      <c r="I17" s="50">
        <f t="shared" si="4"/>
        <v>33379.06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f t="shared" si="7"/>
        <v>854.46</v>
      </c>
    </row>
    <row r="18" ht="32.25" customHeight="1" spans="1:16">
      <c r="A18" s="21">
        <v>15</v>
      </c>
      <c r="B18" s="67"/>
      <c r="C18" s="22" t="s">
        <v>60</v>
      </c>
      <c r="D18" s="22">
        <v>3</v>
      </c>
      <c r="E18" s="25">
        <f t="shared" si="0"/>
        <v>1962</v>
      </c>
      <c r="F18" s="26">
        <f t="shared" si="1"/>
        <v>4578</v>
      </c>
      <c r="G18" s="27">
        <f t="shared" si="2"/>
        <v>2563.38</v>
      </c>
      <c r="H18" s="27">
        <f t="shared" si="3"/>
        <v>7141.38</v>
      </c>
      <c r="I18" s="50">
        <f t="shared" si="4"/>
        <v>9103.38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f t="shared" si="7"/>
        <v>854.46</v>
      </c>
    </row>
    <row r="19" ht="32.25" customHeight="1" spans="1:16">
      <c r="A19" s="21">
        <v>16</v>
      </c>
      <c r="B19" s="67"/>
      <c r="C19" s="22" t="s">
        <v>61</v>
      </c>
      <c r="D19" s="22">
        <v>3</v>
      </c>
      <c r="E19" s="25">
        <f t="shared" si="0"/>
        <v>1962</v>
      </c>
      <c r="F19" s="26">
        <f t="shared" si="1"/>
        <v>4578</v>
      </c>
      <c r="G19" s="27">
        <f t="shared" si="2"/>
        <v>2563.38</v>
      </c>
      <c r="H19" s="27">
        <f t="shared" si="3"/>
        <v>7141.38</v>
      </c>
      <c r="I19" s="50">
        <f t="shared" si="4"/>
        <v>9103.38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f t="shared" si="7"/>
        <v>854.46</v>
      </c>
    </row>
    <row r="20" ht="32.25" customHeight="1" spans="1:16">
      <c r="A20" s="21">
        <v>17</v>
      </c>
      <c r="B20" s="67"/>
      <c r="C20" s="22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854.46</v>
      </c>
      <c r="H20" s="27">
        <f t="shared" si="3"/>
        <v>2380.46</v>
      </c>
      <c r="I20" s="50">
        <f t="shared" si="4"/>
        <v>3034.46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f t="shared" si="7"/>
        <v>854.46</v>
      </c>
    </row>
    <row r="21" ht="32.25" customHeight="1" spans="1:16">
      <c r="A21" s="21">
        <v>18</v>
      </c>
      <c r="B21" s="67"/>
      <c r="C21" s="22" t="s">
        <v>67</v>
      </c>
      <c r="D21" s="22">
        <v>2</v>
      </c>
      <c r="E21" s="25">
        <f t="shared" si="0"/>
        <v>1308</v>
      </c>
      <c r="F21" s="26">
        <f t="shared" si="1"/>
        <v>3052</v>
      </c>
      <c r="G21" s="27">
        <f t="shared" si="2"/>
        <v>1708.92</v>
      </c>
      <c r="H21" s="27">
        <f t="shared" ref="H21:H23" si="8">ROUND(F21+G21,2)</f>
        <v>4760.92</v>
      </c>
      <c r="I21" s="50">
        <f t="shared" ref="I21:I23" si="9">ROUND(H21+E21,2)</f>
        <v>6068.92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f t="shared" si="7"/>
        <v>854.46</v>
      </c>
    </row>
    <row r="22" ht="32.25" customHeight="1" spans="1:16">
      <c r="A22" s="21">
        <v>19</v>
      </c>
      <c r="B22" s="67"/>
      <c r="C22" s="22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854.46</v>
      </c>
      <c r="H22" s="27">
        <f t="shared" ref="H22" si="10">ROUND(F22+G22,2)</f>
        <v>2380.46</v>
      </c>
      <c r="I22" s="50">
        <f t="shared" ref="I22" si="11">ROUND(H22+E22,2)</f>
        <v>3034.46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f t="shared" si="7"/>
        <v>854.46</v>
      </c>
    </row>
    <row r="23" ht="32.25" customHeight="1" spans="1:16">
      <c r="A23" s="21">
        <v>20</v>
      </c>
      <c r="B23" s="70"/>
      <c r="C23" s="22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3417.84</v>
      </c>
      <c r="H23" s="27">
        <f t="shared" si="8"/>
        <v>9521.84</v>
      </c>
      <c r="I23" s="50">
        <f t="shared" si="9"/>
        <v>12137.84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f t="shared" si="7"/>
        <v>854.46</v>
      </c>
    </row>
    <row r="24" ht="32.25" customHeight="1" spans="1:16">
      <c r="A24" s="21">
        <v>18</v>
      </c>
      <c r="B24" s="32" t="s">
        <v>44</v>
      </c>
      <c r="C24" s="29"/>
      <c r="D24" s="22">
        <f t="shared" ref="D24:I24" si="12">SUM(D4:D23)</f>
        <v>66</v>
      </c>
      <c r="E24" s="25">
        <f t="shared" si="12"/>
        <v>43164</v>
      </c>
      <c r="F24" s="26">
        <f t="shared" si="12"/>
        <v>100716</v>
      </c>
      <c r="G24" s="27">
        <f t="shared" si="12"/>
        <v>56394.36</v>
      </c>
      <c r="H24" s="27">
        <f t="shared" si="12"/>
        <v>157110.36</v>
      </c>
      <c r="I24" s="50">
        <f t="shared" si="12"/>
        <v>200274.36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f t="shared" si="7"/>
        <v>854.46</v>
      </c>
    </row>
    <row r="25" ht="32.25" customHeight="1" spans="1:16">
      <c r="A25" s="21">
        <v>16</v>
      </c>
      <c r="B25" s="34" t="s">
        <v>70</v>
      </c>
      <c r="C25" s="22" t="s">
        <v>33</v>
      </c>
      <c r="D25" s="22">
        <v>1</v>
      </c>
      <c r="E25" s="25">
        <f>ROUND(D25*N25,2)</f>
        <v>654</v>
      </c>
      <c r="F25" s="26">
        <f>ROUND(D25*O25,2)</f>
        <v>1526</v>
      </c>
      <c r="G25" s="27">
        <f>ROUND(D25*P25,2)</f>
        <v>854.46</v>
      </c>
      <c r="H25" s="27">
        <f t="shared" ref="H25" si="13">ROUND(F25+G25,2)</f>
        <v>2380.46</v>
      </c>
      <c r="I25" s="50">
        <f t="shared" ref="I25" si="14">ROUND(H25+E25,2)</f>
        <v>3034.46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f t="shared" si="7"/>
        <v>854.46</v>
      </c>
    </row>
    <row r="26" ht="32.25" customHeight="1" spans="1:16">
      <c r="A26" s="21">
        <v>14</v>
      </c>
      <c r="B26" s="32" t="s">
        <v>12</v>
      </c>
      <c r="C26" s="29"/>
      <c r="D26" s="22">
        <v>1</v>
      </c>
      <c r="E26" s="25">
        <f>ROUND(D26*N26,2)</f>
        <v>654</v>
      </c>
      <c r="F26" s="26">
        <f>ROUND(D26*O26,2)</f>
        <v>1526</v>
      </c>
      <c r="G26" s="27">
        <f>ROUND(D26*P26,2)</f>
        <v>847.73</v>
      </c>
      <c r="H26" s="27">
        <f t="shared" si="3"/>
        <v>2373.73</v>
      </c>
      <c r="I26" s="50">
        <f t="shared" si="4"/>
        <v>3027.73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f>ROUND(3364*25.2%,2)</f>
        <v>847.73</v>
      </c>
    </row>
    <row r="27" ht="32.25" customHeight="1" spans="1:19">
      <c r="A27" s="71" t="s">
        <v>15</v>
      </c>
      <c r="B27" s="72"/>
      <c r="C27" s="73"/>
      <c r="D27" s="21">
        <f>SUM(D24:D26)</f>
        <v>68</v>
      </c>
      <c r="E27" s="25">
        <f>SUM(E24:E26)</f>
        <v>44472</v>
      </c>
      <c r="F27" s="26">
        <f>SUM(F24:F26)</f>
        <v>103768</v>
      </c>
      <c r="G27" s="27">
        <f>SUM(G24:G26)</f>
        <v>58096.55</v>
      </c>
      <c r="H27" s="27">
        <f>SUM(H24:H26)</f>
        <v>161864.55</v>
      </c>
      <c r="I27" s="50">
        <f t="shared" si="4"/>
        <v>206336.55</v>
      </c>
      <c r="J27" s="31"/>
      <c r="K27" s="53"/>
      <c r="L27" s="80"/>
      <c r="M27" s="80"/>
      <c r="N27" s="53"/>
      <c r="O27" s="53"/>
      <c r="P27" s="53"/>
      <c r="R27" s="4"/>
      <c r="S27" s="65"/>
    </row>
    <row r="28" ht="112.5" customHeight="1" spans="1:16">
      <c r="A28" s="74" t="s">
        <v>71</v>
      </c>
      <c r="B28" s="75"/>
      <c r="C28" s="75"/>
      <c r="D28" s="75"/>
      <c r="E28" s="75"/>
      <c r="F28" s="75"/>
      <c r="G28" s="75"/>
      <c r="H28" s="75"/>
      <c r="I28" s="75"/>
      <c r="J28" s="81"/>
      <c r="K28" s="53"/>
      <c r="L28" s="80"/>
      <c r="M28" s="80"/>
      <c r="N28" s="53"/>
      <c r="O28" s="53"/>
      <c r="P28" s="53"/>
    </row>
    <row r="29" ht="112.5" customHeight="1" spans="1:16">
      <c r="A29" s="74" t="s">
        <v>46</v>
      </c>
      <c r="B29" s="76"/>
      <c r="C29" s="76"/>
      <c r="D29" s="76"/>
      <c r="E29" s="76"/>
      <c r="F29" s="76"/>
      <c r="G29" s="76"/>
      <c r="H29" s="76"/>
      <c r="I29" s="76"/>
      <c r="J29" s="82"/>
      <c r="K29" s="64"/>
      <c r="L29" s="63"/>
      <c r="M29" s="63"/>
      <c r="N29" s="83"/>
      <c r="O29" s="64"/>
      <c r="P29" s="64"/>
    </row>
    <row r="30" ht="112.5" customHeight="1" spans="1:16">
      <c r="A30" s="74" t="s">
        <v>47</v>
      </c>
      <c r="B30" s="75"/>
      <c r="C30" s="75"/>
      <c r="D30" s="75"/>
      <c r="E30" s="75"/>
      <c r="F30" s="75"/>
      <c r="G30" s="75"/>
      <c r="H30" s="75"/>
      <c r="I30" s="75"/>
      <c r="J30" s="81"/>
      <c r="K30" s="64"/>
      <c r="L30" s="63"/>
      <c r="M30" s="63"/>
      <c r="N30" s="83"/>
      <c r="O30" s="64"/>
      <c r="P30" s="64"/>
    </row>
    <row r="31" ht="112.5" customHeight="1" spans="1:16">
      <c r="A31" s="74" t="s">
        <v>48</v>
      </c>
      <c r="B31" s="75"/>
      <c r="C31" s="75"/>
      <c r="D31" s="75"/>
      <c r="E31" s="75"/>
      <c r="F31" s="75"/>
      <c r="G31" s="75"/>
      <c r="H31" s="75"/>
      <c r="I31" s="75"/>
      <c r="J31" s="81"/>
      <c r="K31" s="64"/>
      <c r="L31" s="63"/>
      <c r="M31" s="63"/>
      <c r="N31" s="83"/>
      <c r="O31" s="64"/>
      <c r="P31" s="64"/>
    </row>
    <row r="32" ht="112.5" customHeight="1" spans="1:16">
      <c r="A32" s="74" t="s">
        <v>49</v>
      </c>
      <c r="B32" s="75"/>
      <c r="C32" s="75"/>
      <c r="D32" s="75"/>
      <c r="E32" s="75"/>
      <c r="F32" s="75"/>
      <c r="G32" s="75"/>
      <c r="H32" s="75"/>
      <c r="I32" s="75"/>
      <c r="J32" s="81"/>
      <c r="K32" s="64"/>
      <c r="L32" s="63"/>
      <c r="M32" s="63"/>
      <c r="N32" s="83"/>
      <c r="O32" s="64"/>
      <c r="P32" s="64"/>
    </row>
  </sheetData>
  <mergeCells count="18">
    <mergeCell ref="A1:J1"/>
    <mergeCell ref="E2:F2"/>
    <mergeCell ref="B24:C24"/>
    <mergeCell ref="B26:C26"/>
    <mergeCell ref="A27:C27"/>
    <mergeCell ref="A28:J28"/>
    <mergeCell ref="A29:J29"/>
    <mergeCell ref="A30:J30"/>
    <mergeCell ref="A31:J31"/>
    <mergeCell ref="A32:J32"/>
    <mergeCell ref="A2:A3"/>
    <mergeCell ref="B2:B3"/>
    <mergeCell ref="B4:B23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scale="91" orientation="portrait"/>
  <headerFooter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opLeftCell="A19" workbookViewId="0">
      <selection activeCell="E27" sqref="E27"/>
    </sheetView>
  </sheetViews>
  <sheetFormatPr defaultColWidth="9" defaultRowHeight="13.5"/>
  <cols>
    <col min="1" max="1" width="3.875" customWidth="1"/>
    <col min="2" max="2" width="16.75" customWidth="1"/>
    <col min="3" max="3" width="11.125" customWidth="1"/>
    <col min="4" max="4" width="3.875" customWidth="1"/>
    <col min="5" max="5" width="11.375" style="3" customWidth="1"/>
    <col min="6" max="6" width="11.375" style="4" customWidth="1"/>
    <col min="7" max="7" width="11.375" style="5" customWidth="1"/>
    <col min="8" max="9" width="11.75" style="5" customWidth="1"/>
    <col min="10" max="10" width="4.75" style="5" customWidth="1"/>
    <col min="11" max="11" width="11.625" customWidth="1"/>
    <col min="12" max="12" width="28.25" style="7" customWidth="1"/>
    <col min="13" max="13" width="11.625" style="8" customWidth="1"/>
    <col min="14" max="14" width="11.75" style="3" customWidth="1"/>
    <col min="15" max="15" width="10.875" style="3" customWidth="1"/>
    <col min="16" max="16" width="9.875" style="3" customWidth="1"/>
    <col min="18" max="18" width="10.5" customWidth="1"/>
    <col min="19" max="19" width="11.625" customWidth="1"/>
    <col min="20" max="21" width="10.5" customWidth="1"/>
  </cols>
  <sheetData>
    <row r="1" ht="58.5" customHeight="1" spans="1:16">
      <c r="A1" s="9" t="s">
        <v>72</v>
      </c>
      <c r="B1" s="11"/>
      <c r="C1" s="11"/>
      <c r="D1" s="11"/>
      <c r="E1" s="11"/>
      <c r="F1" s="11"/>
      <c r="G1" s="11"/>
      <c r="H1" s="11"/>
      <c r="I1" s="11"/>
      <c r="J1" s="11"/>
      <c r="K1" s="46"/>
      <c r="L1" s="44"/>
      <c r="M1" s="44"/>
      <c r="N1" s="45"/>
      <c r="O1" s="46"/>
      <c r="P1" s="46"/>
    </row>
    <row r="2" ht="45" customHeight="1" spans="1:16">
      <c r="A2" s="12" t="s">
        <v>1</v>
      </c>
      <c r="B2" s="12" t="s">
        <v>2</v>
      </c>
      <c r="C2" s="12" t="s">
        <v>22</v>
      </c>
      <c r="D2" s="12" t="s">
        <v>23</v>
      </c>
      <c r="E2" s="13" t="s">
        <v>24</v>
      </c>
      <c r="F2" s="14"/>
      <c r="G2" s="15" t="s">
        <v>25</v>
      </c>
      <c r="H2" s="16" t="s">
        <v>26</v>
      </c>
      <c r="I2" s="16" t="s">
        <v>27</v>
      </c>
      <c r="J2" s="12" t="s">
        <v>7</v>
      </c>
      <c r="K2" s="49"/>
      <c r="L2" s="47"/>
      <c r="M2" s="47"/>
      <c r="N2" s="48"/>
      <c r="O2" s="49"/>
      <c r="P2" s="49"/>
    </row>
    <row r="3" ht="45" customHeight="1" spans="1:16">
      <c r="A3" s="17"/>
      <c r="B3" s="17"/>
      <c r="C3" s="17"/>
      <c r="D3" s="17"/>
      <c r="E3" s="18" t="s">
        <v>28</v>
      </c>
      <c r="F3" s="19" t="s">
        <v>29</v>
      </c>
      <c r="G3" s="15" t="s">
        <v>29</v>
      </c>
      <c r="H3" s="20"/>
      <c r="I3" s="20"/>
      <c r="J3" s="17"/>
      <c r="K3" s="49"/>
      <c r="L3" s="47"/>
      <c r="M3" s="47"/>
      <c r="N3" s="48" t="s">
        <v>30</v>
      </c>
      <c r="O3" s="49" t="s">
        <v>31</v>
      </c>
      <c r="P3" s="49" t="s">
        <v>25</v>
      </c>
    </row>
    <row r="4" ht="32.25" customHeight="1" spans="1:16">
      <c r="A4" s="21">
        <v>1</v>
      </c>
      <c r="B4" s="66" t="s">
        <v>32</v>
      </c>
      <c r="C4" s="22" t="s">
        <v>33</v>
      </c>
      <c r="D4" s="22">
        <v>10</v>
      </c>
      <c r="E4" s="25">
        <f t="shared" ref="E4:E23" si="0">ROUND(D4*N4,2)</f>
        <v>6540</v>
      </c>
      <c r="F4" s="26">
        <f t="shared" ref="F4:F23" si="1">ROUND(D4*O4,2)</f>
        <v>15260</v>
      </c>
      <c r="G4" s="27">
        <f t="shared" ref="G4:G23" si="2">ROUND(D4*P4,2)</f>
        <v>8544.6</v>
      </c>
      <c r="H4" s="27">
        <f>ROUND(F4+G4,2)</f>
        <v>23804.6</v>
      </c>
      <c r="I4" s="50">
        <f>ROUND(H4+E4,2)</f>
        <v>30344.6</v>
      </c>
      <c r="J4" s="21"/>
      <c r="K4" s="77"/>
      <c r="L4" s="52"/>
      <c r="M4" s="52"/>
      <c r="N4" s="53">
        <f>ROUND(2180*30%,2)</f>
        <v>654</v>
      </c>
      <c r="O4" s="53">
        <f>ROUND(2180*70%,2)</f>
        <v>1526</v>
      </c>
      <c r="P4" s="53">
        <f>ROUND(3364*25.4%,2)</f>
        <v>854.46</v>
      </c>
    </row>
    <row r="5" ht="32.25" customHeight="1" spans="1:16">
      <c r="A5" s="21">
        <v>2</v>
      </c>
      <c r="B5" s="67"/>
      <c r="C5" s="22" t="s">
        <v>34</v>
      </c>
      <c r="D5" s="22">
        <v>2</v>
      </c>
      <c r="E5" s="25">
        <f t="shared" si="0"/>
        <v>1308</v>
      </c>
      <c r="F5" s="26">
        <f t="shared" si="1"/>
        <v>3052</v>
      </c>
      <c r="G5" s="27">
        <f t="shared" si="2"/>
        <v>1708.92</v>
      </c>
      <c r="H5" s="27">
        <f t="shared" ref="H5:H26" si="3">ROUND(F5+G5,2)</f>
        <v>4760.92</v>
      </c>
      <c r="I5" s="50">
        <f t="shared" ref="I5:I26" si="4">ROUND(H5+E5,2)</f>
        <v>6068.92</v>
      </c>
      <c r="J5" s="21"/>
      <c r="K5" s="77"/>
      <c r="L5" s="52"/>
      <c r="M5" s="52"/>
      <c r="N5" s="53">
        <f t="shared" ref="N5:N26" si="5">ROUND(2180*30%,2)</f>
        <v>654</v>
      </c>
      <c r="O5" s="53">
        <f t="shared" ref="O5:O26" si="6">ROUND(2180*70%,2)</f>
        <v>1526</v>
      </c>
      <c r="P5" s="53">
        <f t="shared" ref="P5:P25" si="7">ROUND(3364*25.4%,2)</f>
        <v>854.46</v>
      </c>
    </row>
    <row r="6" ht="32.25" customHeight="1" spans="1:16">
      <c r="A6" s="21">
        <v>3</v>
      </c>
      <c r="B6" s="67"/>
      <c r="C6" s="93" t="s">
        <v>35</v>
      </c>
      <c r="D6" s="22">
        <v>1</v>
      </c>
      <c r="E6" s="25">
        <f t="shared" si="0"/>
        <v>654</v>
      </c>
      <c r="F6" s="26">
        <f t="shared" si="1"/>
        <v>1526</v>
      </c>
      <c r="G6" s="27">
        <f t="shared" si="2"/>
        <v>854.46</v>
      </c>
      <c r="H6" s="27">
        <f t="shared" si="3"/>
        <v>2380.46</v>
      </c>
      <c r="I6" s="50">
        <f t="shared" si="4"/>
        <v>3034.46</v>
      </c>
      <c r="J6" s="21"/>
      <c r="K6" s="77"/>
      <c r="L6" s="54"/>
      <c r="M6" s="52"/>
      <c r="N6" s="53">
        <f t="shared" si="5"/>
        <v>654</v>
      </c>
      <c r="O6" s="53">
        <f t="shared" si="6"/>
        <v>1526</v>
      </c>
      <c r="P6" s="53">
        <f t="shared" si="7"/>
        <v>854.46</v>
      </c>
    </row>
    <row r="7" ht="32.25" customHeight="1" spans="1:16">
      <c r="A7" s="21">
        <v>4</v>
      </c>
      <c r="B7" s="67"/>
      <c r="C7" s="22" t="s">
        <v>36</v>
      </c>
      <c r="D7" s="22">
        <v>2</v>
      </c>
      <c r="E7" s="25">
        <f t="shared" si="0"/>
        <v>1308</v>
      </c>
      <c r="F7" s="26">
        <f t="shared" si="1"/>
        <v>3052</v>
      </c>
      <c r="G7" s="27">
        <f t="shared" si="2"/>
        <v>1708.92</v>
      </c>
      <c r="H7" s="27">
        <f t="shared" si="3"/>
        <v>4760.92</v>
      </c>
      <c r="I7" s="50">
        <f t="shared" si="4"/>
        <v>6068.92</v>
      </c>
      <c r="J7" s="21"/>
      <c r="K7" s="77"/>
      <c r="L7" s="52"/>
      <c r="M7" s="52"/>
      <c r="N7" s="53">
        <f t="shared" si="5"/>
        <v>654</v>
      </c>
      <c r="O7" s="53">
        <f t="shared" si="6"/>
        <v>1526</v>
      </c>
      <c r="P7" s="53">
        <f t="shared" si="7"/>
        <v>854.46</v>
      </c>
    </row>
    <row r="8" ht="32.25" customHeight="1" spans="1:16">
      <c r="A8" s="21">
        <v>5</v>
      </c>
      <c r="B8" s="67"/>
      <c r="C8" s="93" t="s">
        <v>37</v>
      </c>
      <c r="D8" s="22">
        <v>4</v>
      </c>
      <c r="E8" s="25">
        <f t="shared" si="0"/>
        <v>2616</v>
      </c>
      <c r="F8" s="26">
        <f t="shared" si="1"/>
        <v>6104</v>
      </c>
      <c r="G8" s="27">
        <f t="shared" si="2"/>
        <v>3417.84</v>
      </c>
      <c r="H8" s="27">
        <f t="shared" si="3"/>
        <v>9521.84</v>
      </c>
      <c r="I8" s="50">
        <f t="shared" si="4"/>
        <v>12137.84</v>
      </c>
      <c r="J8" s="21"/>
      <c r="K8" s="77"/>
      <c r="L8" s="54"/>
      <c r="M8" s="52"/>
      <c r="N8" s="53">
        <f t="shared" si="5"/>
        <v>654</v>
      </c>
      <c r="O8" s="53">
        <f t="shared" si="6"/>
        <v>1526</v>
      </c>
      <c r="P8" s="53">
        <f t="shared" si="7"/>
        <v>854.46</v>
      </c>
    </row>
    <row r="9" ht="32.25" customHeight="1" spans="1:16">
      <c r="A9" s="21">
        <v>6</v>
      </c>
      <c r="B9" s="67"/>
      <c r="C9" s="22" t="s">
        <v>38</v>
      </c>
      <c r="D9" s="22">
        <v>4</v>
      </c>
      <c r="E9" s="25">
        <f t="shared" si="0"/>
        <v>2616</v>
      </c>
      <c r="F9" s="26">
        <f t="shared" si="1"/>
        <v>6104</v>
      </c>
      <c r="G9" s="27">
        <f t="shared" si="2"/>
        <v>3417.84</v>
      </c>
      <c r="H9" s="27">
        <f t="shared" si="3"/>
        <v>9521.84</v>
      </c>
      <c r="I9" s="50">
        <f t="shared" si="4"/>
        <v>12137.84</v>
      </c>
      <c r="J9" s="21"/>
      <c r="K9" s="77"/>
      <c r="L9" s="52"/>
      <c r="M9" s="52"/>
      <c r="N9" s="53">
        <f t="shared" si="5"/>
        <v>654</v>
      </c>
      <c r="O9" s="53">
        <f t="shared" si="6"/>
        <v>1526</v>
      </c>
      <c r="P9" s="53">
        <f t="shared" si="7"/>
        <v>854.46</v>
      </c>
    </row>
    <row r="10" ht="32.25" customHeight="1" spans="1:16">
      <c r="A10" s="21">
        <v>7</v>
      </c>
      <c r="B10" s="67"/>
      <c r="C10" s="22" t="s">
        <v>39</v>
      </c>
      <c r="D10" s="22">
        <v>1</v>
      </c>
      <c r="E10" s="25">
        <f t="shared" si="0"/>
        <v>654</v>
      </c>
      <c r="F10" s="26">
        <f t="shared" si="1"/>
        <v>1526</v>
      </c>
      <c r="G10" s="27">
        <f t="shared" si="2"/>
        <v>854.46</v>
      </c>
      <c r="H10" s="27">
        <f t="shared" si="3"/>
        <v>2380.46</v>
      </c>
      <c r="I10" s="50">
        <f t="shared" si="4"/>
        <v>3034.46</v>
      </c>
      <c r="J10" s="21"/>
      <c r="K10" s="77"/>
      <c r="L10" s="52"/>
      <c r="M10" s="52"/>
      <c r="N10" s="53">
        <f t="shared" si="5"/>
        <v>654</v>
      </c>
      <c r="O10" s="53">
        <f t="shared" si="6"/>
        <v>1526</v>
      </c>
      <c r="P10" s="53">
        <f t="shared" si="7"/>
        <v>854.46</v>
      </c>
    </row>
    <row r="11" ht="32.25" customHeight="1" spans="1:16">
      <c r="A11" s="21">
        <v>8</v>
      </c>
      <c r="B11" s="67"/>
      <c r="C11" s="22" t="s">
        <v>40</v>
      </c>
      <c r="D11" s="22">
        <v>2</v>
      </c>
      <c r="E11" s="25">
        <f t="shared" si="0"/>
        <v>1308</v>
      </c>
      <c r="F11" s="26">
        <f t="shared" si="1"/>
        <v>3052</v>
      </c>
      <c r="G11" s="27">
        <f t="shared" si="2"/>
        <v>1708.92</v>
      </c>
      <c r="H11" s="27">
        <f t="shared" si="3"/>
        <v>4760.92</v>
      </c>
      <c r="I11" s="50">
        <f t="shared" si="4"/>
        <v>6068.92</v>
      </c>
      <c r="J11" s="21"/>
      <c r="K11" s="77"/>
      <c r="L11" s="52"/>
      <c r="M11" s="52"/>
      <c r="N11" s="53">
        <f t="shared" si="5"/>
        <v>654</v>
      </c>
      <c r="O11" s="53">
        <f t="shared" si="6"/>
        <v>1526</v>
      </c>
      <c r="P11" s="53">
        <f t="shared" si="7"/>
        <v>854.46</v>
      </c>
    </row>
    <row r="12" ht="32.25" customHeight="1" spans="1:16">
      <c r="A12" s="21">
        <v>9</v>
      </c>
      <c r="B12" s="67"/>
      <c r="C12" s="22" t="s">
        <v>41</v>
      </c>
      <c r="D12" s="22">
        <v>3</v>
      </c>
      <c r="E12" s="25">
        <f t="shared" si="0"/>
        <v>1962</v>
      </c>
      <c r="F12" s="26">
        <f t="shared" si="1"/>
        <v>4578</v>
      </c>
      <c r="G12" s="27">
        <f t="shared" si="2"/>
        <v>2563.38</v>
      </c>
      <c r="H12" s="27">
        <f t="shared" si="3"/>
        <v>7141.38</v>
      </c>
      <c r="I12" s="50">
        <f t="shared" si="4"/>
        <v>9103.38</v>
      </c>
      <c r="J12" s="21"/>
      <c r="K12" s="77"/>
      <c r="L12" s="52"/>
      <c r="M12" s="52"/>
      <c r="N12" s="53">
        <f t="shared" si="5"/>
        <v>654</v>
      </c>
      <c r="O12" s="53">
        <f t="shared" si="6"/>
        <v>1526</v>
      </c>
      <c r="P12" s="53">
        <f t="shared" si="7"/>
        <v>854.46</v>
      </c>
    </row>
    <row r="13" ht="32.25" customHeight="1" spans="1:16">
      <c r="A13" s="21">
        <v>10</v>
      </c>
      <c r="B13" s="67"/>
      <c r="C13" s="22" t="s">
        <v>42</v>
      </c>
      <c r="D13" s="22">
        <v>2</v>
      </c>
      <c r="E13" s="25">
        <f t="shared" si="0"/>
        <v>1308</v>
      </c>
      <c r="F13" s="26">
        <f t="shared" si="1"/>
        <v>3052</v>
      </c>
      <c r="G13" s="27">
        <f t="shared" si="2"/>
        <v>1708.92</v>
      </c>
      <c r="H13" s="27">
        <f t="shared" si="3"/>
        <v>4760.92</v>
      </c>
      <c r="I13" s="50">
        <f t="shared" si="4"/>
        <v>6068.92</v>
      </c>
      <c r="J13" s="21"/>
      <c r="K13" s="77"/>
      <c r="L13" s="52"/>
      <c r="M13" s="52"/>
      <c r="N13" s="53">
        <f t="shared" si="5"/>
        <v>654</v>
      </c>
      <c r="O13" s="53">
        <f t="shared" si="6"/>
        <v>1526</v>
      </c>
      <c r="P13" s="53">
        <f t="shared" si="7"/>
        <v>854.46</v>
      </c>
    </row>
    <row r="14" ht="32.25" customHeight="1" spans="1:16">
      <c r="A14" s="21">
        <v>11</v>
      </c>
      <c r="B14" s="67"/>
      <c r="C14" s="66" t="s">
        <v>43</v>
      </c>
      <c r="D14" s="22">
        <v>6</v>
      </c>
      <c r="E14" s="25">
        <f t="shared" si="0"/>
        <v>3924</v>
      </c>
      <c r="F14" s="26">
        <f t="shared" si="1"/>
        <v>9156</v>
      </c>
      <c r="G14" s="27">
        <f t="shared" si="2"/>
        <v>5126.76</v>
      </c>
      <c r="H14" s="27">
        <f t="shared" si="3"/>
        <v>14282.76</v>
      </c>
      <c r="I14" s="50">
        <f t="shared" si="4"/>
        <v>18206.76</v>
      </c>
      <c r="J14" s="21"/>
      <c r="K14" s="77"/>
      <c r="L14" s="52"/>
      <c r="M14" s="52"/>
      <c r="N14" s="53">
        <f t="shared" si="5"/>
        <v>654</v>
      </c>
      <c r="O14" s="53">
        <f t="shared" si="6"/>
        <v>1526</v>
      </c>
      <c r="P14" s="53">
        <f t="shared" si="7"/>
        <v>854.46</v>
      </c>
    </row>
    <row r="15" ht="32.25" customHeight="1" spans="1:16">
      <c r="A15" s="21">
        <v>12</v>
      </c>
      <c r="B15" s="67"/>
      <c r="C15" s="22" t="s">
        <v>53</v>
      </c>
      <c r="D15" s="22">
        <v>2</v>
      </c>
      <c r="E15" s="25">
        <f t="shared" si="0"/>
        <v>1308</v>
      </c>
      <c r="F15" s="26">
        <f t="shared" si="1"/>
        <v>3052</v>
      </c>
      <c r="G15" s="27">
        <f t="shared" si="2"/>
        <v>1708.92</v>
      </c>
      <c r="H15" s="27">
        <f t="shared" si="3"/>
        <v>4760.92</v>
      </c>
      <c r="I15" s="50">
        <f t="shared" si="4"/>
        <v>6068.92</v>
      </c>
      <c r="J15" s="21"/>
      <c r="K15" s="77"/>
      <c r="L15" s="52"/>
      <c r="M15" s="52"/>
      <c r="N15" s="53">
        <f t="shared" si="5"/>
        <v>654</v>
      </c>
      <c r="O15" s="53">
        <f t="shared" si="6"/>
        <v>1526</v>
      </c>
      <c r="P15" s="53">
        <f t="shared" si="7"/>
        <v>854.46</v>
      </c>
    </row>
    <row r="16" ht="32.25" customHeight="1" spans="1:16">
      <c r="A16" s="21">
        <v>13</v>
      </c>
      <c r="B16" s="67"/>
      <c r="C16" s="22" t="s">
        <v>54</v>
      </c>
      <c r="D16" s="22">
        <v>3</v>
      </c>
      <c r="E16" s="25">
        <f t="shared" si="0"/>
        <v>1962</v>
      </c>
      <c r="F16" s="26">
        <f t="shared" si="1"/>
        <v>4578</v>
      </c>
      <c r="G16" s="27">
        <f t="shared" si="2"/>
        <v>2563.38</v>
      </c>
      <c r="H16" s="27">
        <f t="shared" si="3"/>
        <v>7141.38</v>
      </c>
      <c r="I16" s="50">
        <f t="shared" si="4"/>
        <v>9103.38</v>
      </c>
      <c r="J16" s="21"/>
      <c r="K16" s="77"/>
      <c r="L16" s="52"/>
      <c r="M16" s="52"/>
      <c r="N16" s="53">
        <f t="shared" si="5"/>
        <v>654</v>
      </c>
      <c r="O16" s="53">
        <f t="shared" si="6"/>
        <v>1526</v>
      </c>
      <c r="P16" s="53">
        <f t="shared" si="7"/>
        <v>854.46</v>
      </c>
    </row>
    <row r="17" ht="32.25" customHeight="1" spans="1:16">
      <c r="A17" s="21">
        <v>14</v>
      </c>
      <c r="B17" s="67"/>
      <c r="C17" s="22" t="s">
        <v>55</v>
      </c>
      <c r="D17" s="22">
        <v>11</v>
      </c>
      <c r="E17" s="25">
        <f t="shared" si="0"/>
        <v>7194</v>
      </c>
      <c r="F17" s="26">
        <f t="shared" si="1"/>
        <v>16786</v>
      </c>
      <c r="G17" s="27">
        <f t="shared" si="2"/>
        <v>9399.06</v>
      </c>
      <c r="H17" s="27">
        <f t="shared" si="3"/>
        <v>26185.06</v>
      </c>
      <c r="I17" s="50">
        <f t="shared" si="4"/>
        <v>33379.06</v>
      </c>
      <c r="J17" s="21"/>
      <c r="K17" s="77"/>
      <c r="L17" s="52"/>
      <c r="M17" s="52"/>
      <c r="N17" s="53">
        <f t="shared" si="5"/>
        <v>654</v>
      </c>
      <c r="O17" s="53">
        <f t="shared" si="6"/>
        <v>1526</v>
      </c>
      <c r="P17" s="53">
        <f t="shared" si="7"/>
        <v>854.46</v>
      </c>
    </row>
    <row r="18" ht="32.25" customHeight="1" spans="1:16">
      <c r="A18" s="21">
        <v>15</v>
      </c>
      <c r="B18" s="67"/>
      <c r="C18" s="22" t="s">
        <v>60</v>
      </c>
      <c r="D18" s="22">
        <v>3</v>
      </c>
      <c r="E18" s="25">
        <f t="shared" si="0"/>
        <v>1962</v>
      </c>
      <c r="F18" s="26">
        <f t="shared" si="1"/>
        <v>4578</v>
      </c>
      <c r="G18" s="27">
        <f t="shared" si="2"/>
        <v>2563.38</v>
      </c>
      <c r="H18" s="27">
        <f t="shared" si="3"/>
        <v>7141.38</v>
      </c>
      <c r="I18" s="50">
        <f t="shared" si="4"/>
        <v>9103.38</v>
      </c>
      <c r="J18" s="21"/>
      <c r="K18" s="77"/>
      <c r="L18" s="52"/>
      <c r="M18" s="52"/>
      <c r="N18" s="53">
        <f t="shared" si="5"/>
        <v>654</v>
      </c>
      <c r="O18" s="53">
        <f t="shared" si="6"/>
        <v>1526</v>
      </c>
      <c r="P18" s="53">
        <f t="shared" si="7"/>
        <v>854.46</v>
      </c>
    </row>
    <row r="19" ht="32.25" customHeight="1" spans="1:16">
      <c r="A19" s="21">
        <v>16</v>
      </c>
      <c r="B19" s="67"/>
      <c r="C19" s="22" t="s">
        <v>61</v>
      </c>
      <c r="D19" s="22">
        <v>3</v>
      </c>
      <c r="E19" s="25">
        <f t="shared" si="0"/>
        <v>1962</v>
      </c>
      <c r="F19" s="26">
        <f t="shared" si="1"/>
        <v>4578</v>
      </c>
      <c r="G19" s="27">
        <f t="shared" si="2"/>
        <v>2563.38</v>
      </c>
      <c r="H19" s="27">
        <f t="shared" si="3"/>
        <v>7141.38</v>
      </c>
      <c r="I19" s="50">
        <f t="shared" si="4"/>
        <v>9103.38</v>
      </c>
      <c r="J19" s="21"/>
      <c r="K19" s="77"/>
      <c r="L19" s="52"/>
      <c r="M19" s="52"/>
      <c r="N19" s="53">
        <f t="shared" si="5"/>
        <v>654</v>
      </c>
      <c r="O19" s="53">
        <f t="shared" si="6"/>
        <v>1526</v>
      </c>
      <c r="P19" s="53">
        <f t="shared" si="7"/>
        <v>854.46</v>
      </c>
    </row>
    <row r="20" ht="32.25" customHeight="1" spans="1:16">
      <c r="A20" s="21">
        <v>17</v>
      </c>
      <c r="B20" s="67"/>
      <c r="C20" s="22" t="s">
        <v>62</v>
      </c>
      <c r="D20" s="22">
        <v>1</v>
      </c>
      <c r="E20" s="25">
        <f t="shared" si="0"/>
        <v>654</v>
      </c>
      <c r="F20" s="26">
        <f t="shared" si="1"/>
        <v>1526</v>
      </c>
      <c r="G20" s="27">
        <f t="shared" si="2"/>
        <v>854.46</v>
      </c>
      <c r="H20" s="27">
        <f t="shared" si="3"/>
        <v>2380.46</v>
      </c>
      <c r="I20" s="50">
        <f t="shared" si="4"/>
        <v>3034.46</v>
      </c>
      <c r="J20" s="21"/>
      <c r="K20" s="77"/>
      <c r="L20" s="52"/>
      <c r="M20" s="52"/>
      <c r="N20" s="53">
        <f t="shared" si="5"/>
        <v>654</v>
      </c>
      <c r="O20" s="53">
        <f t="shared" si="6"/>
        <v>1526</v>
      </c>
      <c r="P20" s="53">
        <f t="shared" si="7"/>
        <v>854.46</v>
      </c>
    </row>
    <row r="21" ht="32.25" customHeight="1" spans="1:16">
      <c r="A21" s="21">
        <v>18</v>
      </c>
      <c r="B21" s="67"/>
      <c r="C21" s="22" t="s">
        <v>67</v>
      </c>
      <c r="D21" s="22">
        <v>2</v>
      </c>
      <c r="E21" s="25">
        <f t="shared" si="0"/>
        <v>1308</v>
      </c>
      <c r="F21" s="26">
        <f t="shared" si="1"/>
        <v>3052</v>
      </c>
      <c r="G21" s="27">
        <f t="shared" si="2"/>
        <v>1708.92</v>
      </c>
      <c r="H21" s="27">
        <f t="shared" si="3"/>
        <v>4760.92</v>
      </c>
      <c r="I21" s="50">
        <f t="shared" si="4"/>
        <v>6068.92</v>
      </c>
      <c r="J21" s="21"/>
      <c r="K21" s="77"/>
      <c r="L21" s="55"/>
      <c r="M21" s="55"/>
      <c r="N21" s="53">
        <f t="shared" si="5"/>
        <v>654</v>
      </c>
      <c r="O21" s="53">
        <f t="shared" si="6"/>
        <v>1526</v>
      </c>
      <c r="P21" s="53">
        <f t="shared" si="7"/>
        <v>854.46</v>
      </c>
    </row>
    <row r="22" ht="32.25" customHeight="1" spans="1:16">
      <c r="A22" s="21">
        <v>19</v>
      </c>
      <c r="B22" s="67"/>
      <c r="C22" s="22" t="s">
        <v>68</v>
      </c>
      <c r="D22" s="22">
        <v>1</v>
      </c>
      <c r="E22" s="25">
        <f t="shared" si="0"/>
        <v>654</v>
      </c>
      <c r="F22" s="26">
        <f t="shared" si="1"/>
        <v>1526</v>
      </c>
      <c r="G22" s="27">
        <f t="shared" si="2"/>
        <v>854.46</v>
      </c>
      <c r="H22" s="27">
        <f t="shared" si="3"/>
        <v>2380.46</v>
      </c>
      <c r="I22" s="50">
        <f t="shared" si="4"/>
        <v>3034.46</v>
      </c>
      <c r="J22" s="21"/>
      <c r="K22" s="77"/>
      <c r="L22" s="55"/>
      <c r="M22" s="55"/>
      <c r="N22" s="53">
        <f t="shared" si="5"/>
        <v>654</v>
      </c>
      <c r="O22" s="53">
        <f t="shared" si="6"/>
        <v>1526</v>
      </c>
      <c r="P22" s="53">
        <f t="shared" si="7"/>
        <v>854.46</v>
      </c>
    </row>
    <row r="23" ht="32.25" customHeight="1" spans="1:16">
      <c r="A23" s="21">
        <v>20</v>
      </c>
      <c r="B23" s="70"/>
      <c r="C23" s="22" t="s">
        <v>69</v>
      </c>
      <c r="D23" s="22">
        <v>4</v>
      </c>
      <c r="E23" s="25">
        <f t="shared" si="0"/>
        <v>2616</v>
      </c>
      <c r="F23" s="26">
        <f t="shared" si="1"/>
        <v>6104</v>
      </c>
      <c r="G23" s="27">
        <f t="shared" si="2"/>
        <v>3417.84</v>
      </c>
      <c r="H23" s="27">
        <f t="shared" si="3"/>
        <v>9521.84</v>
      </c>
      <c r="I23" s="50">
        <f t="shared" si="4"/>
        <v>12137.84</v>
      </c>
      <c r="J23" s="21"/>
      <c r="K23" s="77"/>
      <c r="L23" s="55"/>
      <c r="M23" s="55"/>
      <c r="N23" s="53">
        <f t="shared" si="5"/>
        <v>654</v>
      </c>
      <c r="O23" s="53">
        <f t="shared" si="6"/>
        <v>1526</v>
      </c>
      <c r="P23" s="53">
        <f t="shared" si="7"/>
        <v>854.46</v>
      </c>
    </row>
    <row r="24" ht="32.25" customHeight="1" spans="1:16">
      <c r="A24" s="21">
        <v>18</v>
      </c>
      <c r="B24" s="32" t="s">
        <v>44</v>
      </c>
      <c r="C24" s="29"/>
      <c r="D24" s="22">
        <f>SUM(D4:D23)</f>
        <v>67</v>
      </c>
      <c r="E24" s="25">
        <f t="shared" ref="E24:I24" si="8">SUM(E4:E23)</f>
        <v>43818</v>
      </c>
      <c r="F24" s="26">
        <f t="shared" si="8"/>
        <v>102242</v>
      </c>
      <c r="G24" s="27">
        <f t="shared" si="8"/>
        <v>57248.82</v>
      </c>
      <c r="H24" s="27">
        <f t="shared" si="8"/>
        <v>159490.82</v>
      </c>
      <c r="I24" s="50">
        <f t="shared" si="8"/>
        <v>203308.82</v>
      </c>
      <c r="J24" s="21"/>
      <c r="K24" s="77"/>
      <c r="L24" s="55"/>
      <c r="M24" s="55"/>
      <c r="N24" s="53">
        <f t="shared" si="5"/>
        <v>654</v>
      </c>
      <c r="O24" s="53">
        <f t="shared" si="6"/>
        <v>1526</v>
      </c>
      <c r="P24" s="53">
        <f t="shared" si="7"/>
        <v>854.46</v>
      </c>
    </row>
    <row r="25" ht="32.25" customHeight="1" spans="1:16">
      <c r="A25" s="21">
        <v>16</v>
      </c>
      <c r="B25" s="34" t="s">
        <v>70</v>
      </c>
      <c r="C25" s="22" t="s">
        <v>33</v>
      </c>
      <c r="D25" s="22">
        <v>1</v>
      </c>
      <c r="E25" s="25">
        <f>ROUND(D25*N25,2)</f>
        <v>654</v>
      </c>
      <c r="F25" s="26">
        <f>ROUND(D25*O25,2)</f>
        <v>1526</v>
      </c>
      <c r="G25" s="27">
        <f>ROUND(D25*P25,2)</f>
        <v>854.46</v>
      </c>
      <c r="H25" s="27">
        <f t="shared" ref="H25" si="9">ROUND(F25+G25,2)</f>
        <v>2380.46</v>
      </c>
      <c r="I25" s="50">
        <f t="shared" ref="I25" si="10">ROUND(H25+E25,2)</f>
        <v>3034.46</v>
      </c>
      <c r="J25" s="21"/>
      <c r="K25" s="77"/>
      <c r="L25" s="55"/>
      <c r="M25" s="55"/>
      <c r="N25" s="53">
        <f t="shared" si="5"/>
        <v>654</v>
      </c>
      <c r="O25" s="53">
        <f t="shared" si="6"/>
        <v>1526</v>
      </c>
      <c r="P25" s="53">
        <f t="shared" si="7"/>
        <v>854.46</v>
      </c>
    </row>
    <row r="26" ht="32.25" customHeight="1" spans="1:16">
      <c r="A26" s="21">
        <v>14</v>
      </c>
      <c r="B26" s="32" t="s">
        <v>12</v>
      </c>
      <c r="C26" s="29"/>
      <c r="D26" s="22">
        <v>1</v>
      </c>
      <c r="E26" s="25">
        <f>ROUND(D26*N26,2)</f>
        <v>654</v>
      </c>
      <c r="F26" s="26">
        <f>ROUND(D26*O26,2)</f>
        <v>1526</v>
      </c>
      <c r="G26" s="27">
        <f>ROUND(D26*P26,2)</f>
        <v>847.73</v>
      </c>
      <c r="H26" s="27">
        <f t="shared" si="3"/>
        <v>2373.73</v>
      </c>
      <c r="I26" s="50">
        <f t="shared" si="4"/>
        <v>3027.73</v>
      </c>
      <c r="J26" s="21"/>
      <c r="K26" s="77"/>
      <c r="L26" s="55"/>
      <c r="M26" s="55"/>
      <c r="N26" s="53">
        <f t="shared" si="5"/>
        <v>654</v>
      </c>
      <c r="O26" s="53">
        <f t="shared" si="6"/>
        <v>1526</v>
      </c>
      <c r="P26" s="53">
        <f>ROUND(3364*25.2%,2)</f>
        <v>847.73</v>
      </c>
    </row>
    <row r="27" ht="32.25" customHeight="1" spans="1:19">
      <c r="A27" s="71" t="s">
        <v>15</v>
      </c>
      <c r="B27" s="72"/>
      <c r="C27" s="73"/>
      <c r="D27" s="21">
        <f t="shared" ref="D27:I27" si="11">SUM(D24:D26)</f>
        <v>69</v>
      </c>
      <c r="E27" s="25">
        <f t="shared" si="11"/>
        <v>45126</v>
      </c>
      <c r="F27" s="26">
        <f t="shared" si="11"/>
        <v>105294</v>
      </c>
      <c r="G27" s="27">
        <f t="shared" si="11"/>
        <v>58951.01</v>
      </c>
      <c r="H27" s="27">
        <f t="shared" si="11"/>
        <v>164245.01</v>
      </c>
      <c r="I27" s="50">
        <f t="shared" si="11"/>
        <v>209371.01</v>
      </c>
      <c r="J27" s="31"/>
      <c r="K27" s="53"/>
      <c r="L27" s="62"/>
      <c r="M27" s="80"/>
      <c r="N27" s="53"/>
      <c r="O27" s="53"/>
      <c r="P27" s="53"/>
      <c r="R27" s="4"/>
      <c r="S27" s="65"/>
    </row>
    <row r="28" ht="112.5" customHeight="1" spans="1:16">
      <c r="A28" s="74" t="s">
        <v>73</v>
      </c>
      <c r="B28" s="75"/>
      <c r="C28" s="75"/>
      <c r="D28" s="75"/>
      <c r="E28" s="75"/>
      <c r="F28" s="75"/>
      <c r="G28" s="75"/>
      <c r="H28" s="75"/>
      <c r="I28" s="75"/>
      <c r="J28" s="81"/>
      <c r="K28" s="53"/>
      <c r="L28" s="80"/>
      <c r="M28" s="80"/>
      <c r="N28" s="53"/>
      <c r="O28" s="53"/>
      <c r="P28" s="53"/>
    </row>
    <row r="29" ht="112.5" customHeight="1" spans="1:16">
      <c r="A29" s="74" t="s">
        <v>46</v>
      </c>
      <c r="B29" s="76"/>
      <c r="C29" s="76"/>
      <c r="D29" s="76"/>
      <c r="E29" s="76"/>
      <c r="F29" s="76"/>
      <c r="G29" s="76"/>
      <c r="H29" s="76"/>
      <c r="I29" s="76"/>
      <c r="J29" s="82"/>
      <c r="K29" s="64"/>
      <c r="L29" s="63"/>
      <c r="M29" s="63"/>
      <c r="N29" s="83"/>
      <c r="O29" s="64"/>
      <c r="P29" s="64"/>
    </row>
    <row r="30" ht="112.5" customHeight="1" spans="1:16">
      <c r="A30" s="74" t="s">
        <v>47</v>
      </c>
      <c r="B30" s="75"/>
      <c r="C30" s="75"/>
      <c r="D30" s="75"/>
      <c r="E30" s="75"/>
      <c r="F30" s="75"/>
      <c r="G30" s="75"/>
      <c r="H30" s="75"/>
      <c r="I30" s="75"/>
      <c r="J30" s="81"/>
      <c r="K30" s="64"/>
      <c r="L30" s="63"/>
      <c r="M30" s="63"/>
      <c r="N30" s="83"/>
      <c r="O30" s="64"/>
      <c r="P30" s="64"/>
    </row>
    <row r="31" ht="112.5" customHeight="1" spans="1:16">
      <c r="A31" s="74" t="s">
        <v>48</v>
      </c>
      <c r="B31" s="75"/>
      <c r="C31" s="75"/>
      <c r="D31" s="75"/>
      <c r="E31" s="75"/>
      <c r="F31" s="75"/>
      <c r="G31" s="75"/>
      <c r="H31" s="75"/>
      <c r="I31" s="75"/>
      <c r="J31" s="81"/>
      <c r="K31" s="64"/>
      <c r="L31" s="63"/>
      <c r="M31" s="63"/>
      <c r="N31" s="83"/>
      <c r="O31" s="64"/>
      <c r="P31" s="64"/>
    </row>
    <row r="32" ht="112.5" customHeight="1" spans="1:16">
      <c r="A32" s="74" t="s">
        <v>49</v>
      </c>
      <c r="B32" s="75"/>
      <c r="C32" s="75"/>
      <c r="D32" s="75"/>
      <c r="E32" s="75"/>
      <c r="F32" s="75"/>
      <c r="G32" s="75"/>
      <c r="H32" s="75"/>
      <c r="I32" s="75"/>
      <c r="J32" s="81"/>
      <c r="K32" s="64"/>
      <c r="L32" s="63"/>
      <c r="M32" s="63"/>
      <c r="N32" s="83"/>
      <c r="O32" s="64"/>
      <c r="P32" s="64"/>
    </row>
  </sheetData>
  <mergeCells count="18">
    <mergeCell ref="A1:J1"/>
    <mergeCell ref="E2:F2"/>
    <mergeCell ref="B24:C24"/>
    <mergeCell ref="B26:C26"/>
    <mergeCell ref="A27:C27"/>
    <mergeCell ref="A28:J28"/>
    <mergeCell ref="A29:J29"/>
    <mergeCell ref="A30:J30"/>
    <mergeCell ref="A31:J31"/>
    <mergeCell ref="A32:J32"/>
    <mergeCell ref="A2:A3"/>
    <mergeCell ref="B2:B3"/>
    <mergeCell ref="B4:B23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2021.1</vt:lpstr>
      <vt:lpstr>2021.2</vt:lpstr>
      <vt:lpstr>2021.3</vt:lpstr>
      <vt:lpstr>2021.4</vt:lpstr>
      <vt:lpstr>2021.5</vt:lpstr>
      <vt:lpstr>2021.6</vt:lpstr>
      <vt:lpstr>2021.7</vt:lpstr>
      <vt:lpstr>2021.8</vt:lpstr>
      <vt:lpstr>2021.9</vt:lpstr>
      <vt:lpstr>2021.10</vt:lpstr>
      <vt:lpstr>2021.11</vt:lpstr>
      <vt:lpstr>2021.12</vt:lpstr>
      <vt:lpstr>2022.1</vt:lpstr>
      <vt:lpstr>2022.2</vt:lpstr>
      <vt:lpstr>2022.3</vt:lpstr>
      <vt:lpstr>2022.4</vt:lpstr>
      <vt:lpstr>12</vt:lpstr>
      <vt:lpstr>2022.5</vt:lpstr>
      <vt:lpstr>2022.6</vt:lpstr>
      <vt:lpstr>2022.7 </vt:lpstr>
      <vt:lpstr>2022.8 </vt:lpstr>
      <vt:lpstr>2022.9 </vt:lpstr>
      <vt:lpstr>2022.10 </vt:lpstr>
      <vt:lpstr>2022.11 </vt:lpstr>
      <vt:lpstr>202507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2020-10-31T07:30:00Z</dcterms:created>
  <cp:lastPrinted>2023-12-22T01:49:00Z</cp:lastPrinted>
  <dcterms:modified xsi:type="dcterms:W3CDTF">2025-08-18T08:30:43Z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AAE2E9D42D4747A68E73F0BCB14FA596</vt:lpwstr>
  </property>
</Properties>
</file>