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6"/>
  </bookViews>
  <sheets>
    <sheet name="202506" sheetId="74" r:id="rId1"/>
  </sheets>
  <definedNames>
    <definedName name="_xlnm.Print_Area" localSheetId="0">'202506'!$A$1:$J$56</definedName>
  </definedNames>
  <calcPr calcId="144525"/>
</workbook>
</file>

<file path=xl/sharedStrings.xml><?xml version="1.0" encoding="utf-8"?>
<sst xmlns="http://schemas.openxmlformats.org/spreadsheetml/2006/main" count="80" uniqueCount="68">
  <si>
    <t>武清区2025年6月市级公益性岗位补贴公示</t>
  </si>
  <si>
    <t>序号</t>
  </si>
  <si>
    <t>单位名称</t>
  </si>
  <si>
    <t>用工单位</t>
  </si>
  <si>
    <t>人数</t>
  </si>
  <si>
    <t>岗位补贴</t>
  </si>
  <si>
    <t>保险补贴</t>
  </si>
  <si>
    <t>其中：市级补贴合计</t>
  </si>
  <si>
    <t>补贴合计</t>
  </si>
  <si>
    <t>备注</t>
  </si>
  <si>
    <t>区级补贴</t>
  </si>
  <si>
    <t>市级补贴</t>
  </si>
  <si>
    <t>区级</t>
  </si>
  <si>
    <t>市级</t>
  </si>
  <si>
    <t>天
津
市
首
信
人
力
资
源
服
务
有
限
公
司</t>
  </si>
  <si>
    <t>第十六小学</t>
  </si>
  <si>
    <t>光明道小学</t>
  </si>
  <si>
    <t>军民小学</t>
  </si>
  <si>
    <t>司法局</t>
  </si>
  <si>
    <t>第十二中学</t>
  </si>
  <si>
    <t>第十四小学</t>
  </si>
  <si>
    <t xml:space="preserve"> </t>
  </si>
  <si>
    <t>第十一中学</t>
  </si>
  <si>
    <t>第五中学</t>
  </si>
  <si>
    <t>嘉宁物业</t>
  </si>
  <si>
    <t>第十三小学</t>
  </si>
  <si>
    <t>第十五小学</t>
  </si>
  <si>
    <t>第九幼儿园</t>
  </si>
  <si>
    <t>特殊教育</t>
  </si>
  <si>
    <t>第六幼儿园</t>
  </si>
  <si>
    <t>武清社险分中心</t>
  </si>
  <si>
    <t>老人1273.31，新人1406.16，新人医疗10%，工伤1.05%</t>
  </si>
  <si>
    <t>第九中学</t>
  </si>
  <si>
    <t>第十中学</t>
  </si>
  <si>
    <t>第十七小学</t>
  </si>
  <si>
    <t>第十小学</t>
  </si>
  <si>
    <t>第一小学</t>
  </si>
  <si>
    <t>第八小学</t>
  </si>
  <si>
    <t>调查队</t>
  </si>
  <si>
    <t>第八中学</t>
  </si>
  <si>
    <t>小计：</t>
  </si>
  <si>
    <t>天津市雍大人力资源服务有限公司</t>
  </si>
  <si>
    <t>第九小学</t>
  </si>
  <si>
    <t>第十幼儿园</t>
  </si>
  <si>
    <t>老人1270.81，新人1371.01，医疗10%</t>
  </si>
  <si>
    <t>第四幼儿园</t>
  </si>
  <si>
    <t>第六小学</t>
  </si>
  <si>
    <t>二中</t>
  </si>
  <si>
    <t>第六中学</t>
  </si>
  <si>
    <t>第四中学</t>
  </si>
  <si>
    <t>第一幼儿园</t>
  </si>
  <si>
    <t>曹子里小学</t>
  </si>
  <si>
    <t>滨河道小学</t>
  </si>
  <si>
    <t>万达驿站</t>
  </si>
  <si>
    <t>京清驿站</t>
  </si>
  <si>
    <t>天津人力资源开发服务有限公司</t>
  </si>
  <si>
    <t>天津市武清区人力资源和社会保障局</t>
  </si>
  <si>
    <t>天津人力资源开发服务有限公司武清分公司</t>
  </si>
  <si>
    <t>南蔡村政府</t>
  </si>
  <si>
    <t>天津市赛达劳动服务有限公司</t>
  </si>
  <si>
    <t>零工市场</t>
  </si>
  <si>
    <t>天津市武清区大孟庄镇党群服务中心</t>
  </si>
  <si>
    <t>武清区大孟庄镇杨店村党群服务中心</t>
  </si>
  <si>
    <t>天津市武清区崔黄口镇农业农村服务中心</t>
  </si>
  <si>
    <t>崔黄口就业驿站</t>
  </si>
  <si>
    <t>天津雍阳人力资源服务有限公司</t>
  </si>
  <si>
    <t>零工市场就业驿站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</si>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</sst>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0_ "/>
    <numFmt numFmtId="178" formatCode="0.00_ ;[Red]\-0.00\ "/>
    <numFmt numFmtId="179" formatCode="[DBNum2][$-804]General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/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6" fillId="0" borderId="0" applyProtection="0"/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Protection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/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/>
    <xf numFmtId="0" fontId="0" fillId="0" borderId="0">
      <alignment vertical="center"/>
    </xf>
    <xf numFmtId="0" fontId="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7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3" borderId="0" xfId="0" applyNumberFormat="1" applyFont="1" applyFill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</cellXfs>
  <cellStyles count="180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百分比 2" xfId="17"/>
    <cellStyle name="警告文本" xfId="18" builtinId="11"/>
    <cellStyle name="常规 6 5" xfId="19"/>
    <cellStyle name="标题 4" xfId="20" builtinId="19"/>
    <cellStyle name="常规 5 2 4" xfId="21"/>
    <cellStyle name="60% - 强调文字颜色 2" xfId="22" builtinId="36"/>
    <cellStyle name="标题" xfId="23" builtinId="15"/>
    <cellStyle name="常规 5 2" xfId="24"/>
    <cellStyle name="百分比 2 2 2 2 3" xfId="25"/>
    <cellStyle name="解释性文本" xfId="26" builtinId="53"/>
    <cellStyle name="百分比 2 2" xfId="27"/>
    <cellStyle name="标题 1" xfId="28" builtinId="16"/>
    <cellStyle name="标题 2" xfId="29" builtinId="17"/>
    <cellStyle name="常规 5 2 2" xfId="30"/>
    <cellStyle name="百分比 2 3" xfId="31"/>
    <cellStyle name="标题 3" xfId="32" builtinId="18"/>
    <cellStyle name="常规 5 2 3" xfId="33"/>
    <cellStyle name="百分比 2 4" xfId="34"/>
    <cellStyle name="60% - 强调文字颜色 1" xfId="35" builtinId="32"/>
    <cellStyle name="输出" xfId="36" builtinId="21"/>
    <cellStyle name="常规 3 2 2 2 4" xfId="37"/>
    <cellStyle name="60% - 强调文字颜色 4" xfId="38" builtinId="44"/>
    <cellStyle name="百分比 2 2 2 2 4" xfId="39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15 2 3 4" xfId="44"/>
    <cellStyle name="常规 6 2 3" xfId="45"/>
    <cellStyle name="链接单元格" xfId="46" builtinId="24"/>
    <cellStyle name="常规 15 2 4 2" xfId="47"/>
    <cellStyle name="汇总" xfId="48" builtinId="25"/>
    <cellStyle name="好" xfId="49" builtinId="26"/>
    <cellStyle name="适中" xfId="50" builtinId="28"/>
    <cellStyle name="20% - 强调文字颜色 5" xfId="51" builtinId="46"/>
    <cellStyle name="常规 2 2 2 4" xfId="52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百分比 2 2 2 3" xfId="68"/>
    <cellStyle name="百分比 2 2 3" xfId="69"/>
    <cellStyle name="百分比 2 2 2" xfId="70"/>
    <cellStyle name="百分比 2 2 4" xfId="71"/>
    <cellStyle name="百分比 2 2 5" xfId="72"/>
    <cellStyle name="百分比 2 2 2 2" xfId="73"/>
    <cellStyle name="常规 2 4 2 4" xfId="74"/>
    <cellStyle name="百分比 2 2 2 2 2" xfId="75"/>
    <cellStyle name="百分比 2 2 2 4" xfId="76"/>
    <cellStyle name="百分比 2 2 2 5" xfId="77"/>
    <cellStyle name="百分比 2 5" xfId="78"/>
    <cellStyle name="常规 10" xfId="79"/>
    <cellStyle name="常规 10 2" xfId="80"/>
    <cellStyle name="常规 10 2 2" xfId="81"/>
    <cellStyle name="常规 10 2 3" xfId="82"/>
    <cellStyle name="常规 10 2 4" xfId="83"/>
    <cellStyle name="常规 15 2 2 3 2" xfId="84"/>
    <cellStyle name="常规 10 3" xfId="85"/>
    <cellStyle name="常规 10 4" xfId="86"/>
    <cellStyle name="常规 10 5" xfId="87"/>
    <cellStyle name="常规 11" xfId="88"/>
    <cellStyle name="常规 15" xfId="89"/>
    <cellStyle name="常规 15 2" xfId="90"/>
    <cellStyle name="常规 15 2 2" xfId="91"/>
    <cellStyle name="常规 15 2 2 2" xfId="92"/>
    <cellStyle name="常规 15 2 2 2 2" xfId="93"/>
    <cellStyle name="常规 15 2 2 2 2 2" xfId="94"/>
    <cellStyle name="常规 15 2 2 2 2 3" xfId="95"/>
    <cellStyle name="常规 15 2 2 2 2 4" xfId="96"/>
    <cellStyle name="常规 15 2 2 2 3" xfId="97"/>
    <cellStyle name="常规 15 2 2 2 4" xfId="98"/>
    <cellStyle name="常规 15 2 2 2 5" xfId="99"/>
    <cellStyle name="常规 15 2 2 3" xfId="100"/>
    <cellStyle name="常规 15 2 2 3 3" xfId="101"/>
    <cellStyle name="常规 15 2 2 3 4" xfId="102"/>
    <cellStyle name="常规 15 2 2 4" xfId="103"/>
    <cellStyle name="常规 15 2 2 5" xfId="104"/>
    <cellStyle name="常规 15 2 2 6" xfId="105"/>
    <cellStyle name="常规 15 2 3" xfId="106"/>
    <cellStyle name="常规 15 2 3 2" xfId="107"/>
    <cellStyle name="常规 15 2 3 2 2" xfId="108"/>
    <cellStyle name="常规 15 2 3 2 3" xfId="109"/>
    <cellStyle name="常规 15 2 3 2 4" xfId="110"/>
    <cellStyle name="常规 15 2 3 3" xfId="111"/>
    <cellStyle name="常规 6 2 2" xfId="112"/>
    <cellStyle name="常规 15 2 3 5" xfId="113"/>
    <cellStyle name="常规 6 2 4" xfId="114"/>
    <cellStyle name="常规 15 2 4" xfId="115"/>
    <cellStyle name="常规 15 2 4 3" xfId="116"/>
    <cellStyle name="常规 15 2 4 4" xfId="117"/>
    <cellStyle name="常规 15 2 5" xfId="118"/>
    <cellStyle name="常规 15 2 6" xfId="119"/>
    <cellStyle name="常规 15 2 7" xfId="120"/>
    <cellStyle name="常规 15 3" xfId="121"/>
    <cellStyle name="常规 15 3 2" xfId="122"/>
    <cellStyle name="常规 15 3 3" xfId="123"/>
    <cellStyle name="常规 2 2 2 2" xfId="124"/>
    <cellStyle name="常规 15 3 4" xfId="125"/>
    <cellStyle name="常规 2 2 2 3" xfId="126"/>
    <cellStyle name="常规 15 4" xfId="127"/>
    <cellStyle name="常规 15 5" xfId="128"/>
    <cellStyle name="常规 15 6" xfId="129"/>
    <cellStyle name="常规 2" xfId="130"/>
    <cellStyle name="常规 2 2" xfId="131"/>
    <cellStyle name="常规 2 2 2" xfId="132"/>
    <cellStyle name="常规 2 2 3" xfId="133"/>
    <cellStyle name="常规 2 2 5" xfId="134"/>
    <cellStyle name="常规 2 3" xfId="135"/>
    <cellStyle name="常规 2 4" xfId="136"/>
    <cellStyle name="常规 2 4 2" xfId="137"/>
    <cellStyle name="常规 2 4 2 2" xfId="138"/>
    <cellStyle name="常规 2 4 2 3" xfId="139"/>
    <cellStyle name="常规 2 4 3" xfId="140"/>
    <cellStyle name="常规 2 4 4" xfId="141"/>
    <cellStyle name="常规 2 4 5" xfId="142"/>
    <cellStyle name="常规 7 2 2" xfId="143"/>
    <cellStyle name="常规 3" xfId="144"/>
    <cellStyle name="常规 3 2" xfId="145"/>
    <cellStyle name="常规 3 2 2" xfId="146"/>
    <cellStyle name="常规 3 2 2 2" xfId="147"/>
    <cellStyle name="常规 3 2 2 2 2" xfId="148"/>
    <cellStyle name="常规 3 2 2 2 3" xfId="149"/>
    <cellStyle name="常规 3 2 2 3" xfId="150"/>
    <cellStyle name="常规 3 2 2 4" xfId="151"/>
    <cellStyle name="常规 3 2 2 5" xfId="152"/>
    <cellStyle name="常规 3 2 3" xfId="153"/>
    <cellStyle name="常规 3 2 4" xfId="154"/>
    <cellStyle name="常规 3 2 5" xfId="155"/>
    <cellStyle name="常规 3 3" xfId="156"/>
    <cellStyle name="常规 3 4" xfId="157"/>
    <cellStyle name="常规 3 5" xfId="158"/>
    <cellStyle name="常规 4" xfId="159"/>
    <cellStyle name="常规 4 2" xfId="160"/>
    <cellStyle name="常规 4 2 2" xfId="161"/>
    <cellStyle name="常规 4 4" xfId="162"/>
    <cellStyle name="常规 4 2 3" xfId="163"/>
    <cellStyle name="常规 4 5" xfId="164"/>
    <cellStyle name="常规 4 2 4" xfId="165"/>
    <cellStyle name="常规 4 3" xfId="166"/>
    <cellStyle name="常规 5" xfId="167"/>
    <cellStyle name="常规 5 3" xfId="168"/>
    <cellStyle name="常规 5 4" xfId="169"/>
    <cellStyle name="常规 5 5" xfId="170"/>
    <cellStyle name="常规 6 2" xfId="171"/>
    <cellStyle name="常规 6 3" xfId="172"/>
    <cellStyle name="常规 6 4" xfId="173"/>
    <cellStyle name="常规 7" xfId="174"/>
    <cellStyle name="常规 7 2" xfId="175"/>
    <cellStyle name="常规 7 2 3" xfId="176"/>
    <cellStyle name="常规 7 2 4" xfId="177"/>
    <cellStyle name="常规 7 4" xfId="178"/>
    <cellStyle name="常规 7 5" xfId="1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"/>
  <sheetViews>
    <sheetView tabSelected="1" workbookViewId="0">
      <pane ySplit="3" topLeftCell="A4" activePane="bottomLeft" state="frozen"/>
      <selection/>
      <selection pane="bottomLeft" activeCell="K4" sqref="K4"/>
    </sheetView>
  </sheetViews>
  <sheetFormatPr defaultColWidth="9" defaultRowHeight="13.5"/>
  <cols>
    <col min="1" max="1" width="3.875" customWidth="1"/>
    <col min="2" max="2" width="16.625" style="1" customWidth="1"/>
    <col min="3" max="3" width="14.875" style="1" customWidth="1"/>
    <col min="4" max="4" width="5.5" customWidth="1"/>
    <col min="5" max="5" width="10.75" style="2" customWidth="1"/>
    <col min="6" max="6" width="12" style="3" customWidth="1"/>
    <col min="7" max="7" width="12.5" style="4" customWidth="1"/>
    <col min="8" max="8" width="12.75" style="4" customWidth="1"/>
    <col min="9" max="9" width="12.25" style="4" customWidth="1"/>
    <col min="10" max="10" width="6.625" style="5" customWidth="1"/>
    <col min="11" max="11" width="29.875" style="6" customWidth="1"/>
    <col min="12" max="12" width="11.625" style="7" customWidth="1"/>
    <col min="13" max="13" width="12" style="2" customWidth="1"/>
    <col min="14" max="14" width="11.125" style="2" customWidth="1"/>
    <col min="15" max="15" width="49.875" style="2" customWidth="1"/>
    <col min="17" max="17" width="10.5" customWidth="1"/>
    <col min="18" max="18" width="11.625" customWidth="1"/>
    <col min="19" max="20" width="10.5" customWidth="1"/>
  </cols>
  <sheetData>
    <row r="1" ht="32" customHeight="1" spans="1:15">
      <c r="A1" s="8" t="s">
        <v>0</v>
      </c>
      <c r="B1" s="9"/>
      <c r="C1" s="9"/>
      <c r="D1" s="10"/>
      <c r="E1" s="10"/>
      <c r="F1" s="10"/>
      <c r="G1" s="10"/>
      <c r="H1" s="10"/>
      <c r="I1" s="10"/>
      <c r="J1" s="9"/>
      <c r="K1" s="42"/>
      <c r="L1" s="42"/>
      <c r="M1" s="43"/>
      <c r="N1" s="44"/>
      <c r="O1" s="44"/>
    </row>
    <row r="2" ht="23.25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/>
      <c r="G2" s="14" t="s">
        <v>6</v>
      </c>
      <c r="H2" s="15" t="s">
        <v>7</v>
      </c>
      <c r="I2" s="15" t="s">
        <v>8</v>
      </c>
      <c r="J2" s="11" t="s">
        <v>9</v>
      </c>
      <c r="K2" s="45"/>
      <c r="L2" s="45"/>
      <c r="M2" s="46"/>
      <c r="N2" s="47"/>
      <c r="O2" s="47"/>
    </row>
    <row r="3" ht="25.5" customHeight="1" spans="1:15">
      <c r="A3" s="16"/>
      <c r="B3" s="16"/>
      <c r="C3" s="16"/>
      <c r="D3" s="16"/>
      <c r="E3" s="17" t="s">
        <v>10</v>
      </c>
      <c r="F3" s="18" t="s">
        <v>11</v>
      </c>
      <c r="G3" s="14" t="s">
        <v>11</v>
      </c>
      <c r="H3" s="19"/>
      <c r="I3" s="19"/>
      <c r="J3" s="16"/>
      <c r="K3" s="45"/>
      <c r="L3" s="45"/>
      <c r="M3" s="46" t="s">
        <v>12</v>
      </c>
      <c r="N3" s="47" t="s">
        <v>13</v>
      </c>
      <c r="O3" s="47" t="s">
        <v>6</v>
      </c>
    </row>
    <row r="4" ht="24" customHeight="1" spans="1:15">
      <c r="A4" s="20">
        <v>1</v>
      </c>
      <c r="B4" s="21" t="s">
        <v>14</v>
      </c>
      <c r="C4" s="22" t="s">
        <v>15</v>
      </c>
      <c r="D4" s="23">
        <v>3</v>
      </c>
      <c r="E4" s="24">
        <f>ROUND(D4*M4,2)</f>
        <v>2088</v>
      </c>
      <c r="F4" s="25">
        <f t="shared" ref="F4:F10" si="0">ROUND(D4*N4,2)</f>
        <v>4872</v>
      </c>
      <c r="G4" s="26">
        <f>ROUND(D4*O4,2)</f>
        <v>3819.93</v>
      </c>
      <c r="H4" s="26">
        <f>ROUND(F4+G4,2)</f>
        <v>8691.93</v>
      </c>
      <c r="I4" s="48">
        <f>ROUND(H4+E4,2)</f>
        <v>10779.93</v>
      </c>
      <c r="J4" s="49"/>
      <c r="K4" s="50"/>
      <c r="L4" s="50"/>
      <c r="M4" s="51">
        <f>ROUND(2320*30%,2)</f>
        <v>696</v>
      </c>
      <c r="N4" s="51">
        <f>ROUND(2320*70%,2)</f>
        <v>1624</v>
      </c>
      <c r="O4" s="51">
        <v>1273.31</v>
      </c>
    </row>
    <row r="5" ht="24" customHeight="1" spans="1:15">
      <c r="A5" s="20">
        <v>2</v>
      </c>
      <c r="B5" s="21"/>
      <c r="C5" s="22" t="s">
        <v>16</v>
      </c>
      <c r="D5" s="23">
        <v>1</v>
      </c>
      <c r="E5" s="24">
        <f>ROUND(D5*M5,2)</f>
        <v>696</v>
      </c>
      <c r="F5" s="25">
        <f t="shared" si="0"/>
        <v>1624</v>
      </c>
      <c r="G5" s="26">
        <f>ROUND(D5*O5,2)</f>
        <v>1273.31</v>
      </c>
      <c r="H5" s="26">
        <f>ROUND(F5+G5,2)</f>
        <v>2897.31</v>
      </c>
      <c r="I5" s="48">
        <f>ROUND(H5+E5,2)</f>
        <v>3593.31</v>
      </c>
      <c r="J5" s="49"/>
      <c r="K5" s="50"/>
      <c r="L5" s="50"/>
      <c r="M5" s="51">
        <f>ROUND(2320*30%,2)</f>
        <v>696</v>
      </c>
      <c r="N5" s="51">
        <f>ROUND(2320*70%,2)</f>
        <v>1624</v>
      </c>
      <c r="O5" s="51">
        <v>1273.31</v>
      </c>
    </row>
    <row r="6" ht="24" customHeight="1" spans="1:15">
      <c r="A6" s="20">
        <v>3</v>
      </c>
      <c r="B6" s="21"/>
      <c r="C6" s="27" t="s">
        <v>17</v>
      </c>
      <c r="D6" s="23">
        <v>4</v>
      </c>
      <c r="E6" s="24">
        <f>ROUND(D6*M6,2)</f>
        <v>2784</v>
      </c>
      <c r="F6" s="25">
        <f t="shared" si="0"/>
        <v>6496</v>
      </c>
      <c r="G6" s="26">
        <f>ROUND(D6*O6,2)</f>
        <v>5093.24</v>
      </c>
      <c r="H6" s="26">
        <f>ROUND(F6+G6,2)</f>
        <v>11589.24</v>
      </c>
      <c r="I6" s="48">
        <f>ROUND(H6+E6,2)</f>
        <v>14373.24</v>
      </c>
      <c r="J6" s="49"/>
      <c r="K6" s="52"/>
      <c r="L6" s="50"/>
      <c r="M6" s="51">
        <f>ROUND(2320*30%,2)</f>
        <v>696</v>
      </c>
      <c r="N6" s="51">
        <f>ROUND(2320*70%,2)</f>
        <v>1624</v>
      </c>
      <c r="O6" s="51">
        <v>1273.31</v>
      </c>
    </row>
    <row r="7" ht="24" customHeight="1" spans="1:15">
      <c r="A7" s="20">
        <v>4</v>
      </c>
      <c r="B7" s="21"/>
      <c r="C7" s="22" t="s">
        <v>18</v>
      </c>
      <c r="D7" s="23">
        <v>4</v>
      </c>
      <c r="E7" s="24">
        <f>ROUND(D7*M7,2)</f>
        <v>2784</v>
      </c>
      <c r="F7" s="25">
        <f t="shared" si="0"/>
        <v>6496</v>
      </c>
      <c r="G7" s="26">
        <f>ROUND(D7*O7,2)</f>
        <v>5093.24</v>
      </c>
      <c r="H7" s="26">
        <f>ROUND(F7+G7,2)</f>
        <v>11589.24</v>
      </c>
      <c r="I7" s="48">
        <f>ROUND(H7+E7,2)</f>
        <v>14373.24</v>
      </c>
      <c r="J7" s="49"/>
      <c r="K7" s="50"/>
      <c r="L7" s="50"/>
      <c r="M7" s="51">
        <f>ROUND(2320*30%,2)</f>
        <v>696</v>
      </c>
      <c r="N7" s="51">
        <f>ROUND(2320*70%,2)</f>
        <v>1624</v>
      </c>
      <c r="O7" s="51">
        <v>1273.31</v>
      </c>
    </row>
    <row r="8" ht="24" customHeight="1" spans="1:15">
      <c r="A8" s="20">
        <v>5</v>
      </c>
      <c r="B8" s="21"/>
      <c r="C8" s="22" t="s">
        <v>19</v>
      </c>
      <c r="D8" s="23">
        <v>3</v>
      </c>
      <c r="E8" s="24">
        <f t="shared" ref="E8:E27" si="1">ROUND(D8*M8,2)</f>
        <v>2088</v>
      </c>
      <c r="F8" s="25">
        <f t="shared" si="0"/>
        <v>4872</v>
      </c>
      <c r="G8" s="26">
        <f t="shared" ref="G8:G20" si="2">ROUND(D8*O8,2)</f>
        <v>3819.93</v>
      </c>
      <c r="H8" s="26">
        <f t="shared" ref="H8:H21" si="3">ROUND(F8+G8,2)</f>
        <v>8691.93</v>
      </c>
      <c r="I8" s="48">
        <f t="shared" ref="I8:I22" si="4">ROUND(H8+E8,2)</f>
        <v>10779.93</v>
      </c>
      <c r="J8" s="49"/>
      <c r="K8" s="50"/>
      <c r="L8" s="50"/>
      <c r="M8" s="51">
        <f t="shared" ref="M8:M27" si="5">ROUND(2320*30%,2)</f>
        <v>696</v>
      </c>
      <c r="N8" s="51">
        <f t="shared" ref="N8:N27" si="6">ROUND(2320*70%,2)</f>
        <v>1624</v>
      </c>
      <c r="O8" s="51">
        <v>1273.31</v>
      </c>
    </row>
    <row r="9" ht="24" customHeight="1" spans="1:15">
      <c r="A9" s="20">
        <v>6</v>
      </c>
      <c r="B9" s="21"/>
      <c r="C9" s="22" t="s">
        <v>20</v>
      </c>
      <c r="D9" s="23">
        <v>2</v>
      </c>
      <c r="E9" s="24">
        <f t="shared" si="1"/>
        <v>1392</v>
      </c>
      <c r="F9" s="25">
        <f t="shared" si="0"/>
        <v>3248</v>
      </c>
      <c r="G9" s="26">
        <f t="shared" si="2"/>
        <v>2546.62</v>
      </c>
      <c r="H9" s="26">
        <f t="shared" si="3"/>
        <v>5794.62</v>
      </c>
      <c r="I9" s="48">
        <f t="shared" si="4"/>
        <v>7186.62</v>
      </c>
      <c r="J9" s="49"/>
      <c r="K9" s="50" t="s">
        <v>21</v>
      </c>
      <c r="L9" s="50"/>
      <c r="M9" s="51">
        <f t="shared" si="5"/>
        <v>696</v>
      </c>
      <c r="N9" s="51">
        <f t="shared" si="6"/>
        <v>1624</v>
      </c>
      <c r="O9" s="51">
        <v>1273.31</v>
      </c>
    </row>
    <row r="10" ht="24" customHeight="1" spans="1:15">
      <c r="A10" s="20">
        <v>7</v>
      </c>
      <c r="B10" s="21"/>
      <c r="C10" s="28" t="s">
        <v>22</v>
      </c>
      <c r="D10" s="23">
        <v>1</v>
      </c>
      <c r="E10" s="24">
        <f t="shared" si="1"/>
        <v>696</v>
      </c>
      <c r="F10" s="25">
        <f t="shared" si="0"/>
        <v>1624</v>
      </c>
      <c r="G10" s="26">
        <f t="shared" si="2"/>
        <v>1273.31</v>
      </c>
      <c r="H10" s="26">
        <f t="shared" si="3"/>
        <v>2897.31</v>
      </c>
      <c r="I10" s="48">
        <f t="shared" si="4"/>
        <v>3593.31</v>
      </c>
      <c r="J10" s="49"/>
      <c r="K10" s="50"/>
      <c r="L10" s="50"/>
      <c r="M10" s="51">
        <f t="shared" si="5"/>
        <v>696</v>
      </c>
      <c r="N10" s="51">
        <f t="shared" si="6"/>
        <v>1624</v>
      </c>
      <c r="O10" s="51">
        <v>1273.31</v>
      </c>
    </row>
    <row r="11" ht="24" customHeight="1" spans="1:15">
      <c r="A11" s="20">
        <v>8</v>
      </c>
      <c r="B11" s="21"/>
      <c r="C11" s="22" t="s">
        <v>23</v>
      </c>
      <c r="D11" s="23">
        <v>3</v>
      </c>
      <c r="E11" s="24">
        <f t="shared" si="1"/>
        <v>2088</v>
      </c>
      <c r="F11" s="25">
        <f>1624*3</f>
        <v>4872</v>
      </c>
      <c r="G11" s="26">
        <f t="shared" si="2"/>
        <v>3819.93</v>
      </c>
      <c r="H11" s="26">
        <f t="shared" si="3"/>
        <v>8691.93</v>
      </c>
      <c r="I11" s="48">
        <f t="shared" si="4"/>
        <v>10779.93</v>
      </c>
      <c r="J11" s="49"/>
      <c r="K11" s="50"/>
      <c r="L11" s="50"/>
      <c r="M11" s="51">
        <f t="shared" si="5"/>
        <v>696</v>
      </c>
      <c r="N11" s="51">
        <f t="shared" si="6"/>
        <v>1624</v>
      </c>
      <c r="O11" s="51">
        <v>1273.31</v>
      </c>
    </row>
    <row r="12" ht="24" customHeight="1" spans="1:15">
      <c r="A12" s="20">
        <v>9</v>
      </c>
      <c r="B12" s="21"/>
      <c r="C12" s="22" t="s">
        <v>24</v>
      </c>
      <c r="D12" s="23">
        <v>2</v>
      </c>
      <c r="E12" s="24">
        <f t="shared" si="1"/>
        <v>1392</v>
      </c>
      <c r="F12" s="25">
        <f>1624*2</f>
        <v>3248</v>
      </c>
      <c r="G12" s="26">
        <f t="shared" si="2"/>
        <v>2546.62</v>
      </c>
      <c r="H12" s="26">
        <f t="shared" si="3"/>
        <v>5794.62</v>
      </c>
      <c r="I12" s="48">
        <f t="shared" si="4"/>
        <v>7186.62</v>
      </c>
      <c r="J12" s="49"/>
      <c r="K12" s="50"/>
      <c r="L12" s="50"/>
      <c r="M12" s="51">
        <f t="shared" si="5"/>
        <v>696</v>
      </c>
      <c r="N12" s="51">
        <f t="shared" si="6"/>
        <v>1624</v>
      </c>
      <c r="O12" s="51">
        <v>1273.31</v>
      </c>
    </row>
    <row r="13" ht="24" customHeight="1" spans="1:15">
      <c r="A13" s="20">
        <v>10</v>
      </c>
      <c r="B13" s="21"/>
      <c r="C13" s="22" t="s">
        <v>25</v>
      </c>
      <c r="D13" s="23">
        <v>1</v>
      </c>
      <c r="E13" s="24">
        <f t="shared" si="1"/>
        <v>696</v>
      </c>
      <c r="F13" s="25">
        <f>ROUND(D13*N13,2)</f>
        <v>1624</v>
      </c>
      <c r="G13" s="26">
        <f t="shared" si="2"/>
        <v>1273.31</v>
      </c>
      <c r="H13" s="26">
        <f t="shared" si="3"/>
        <v>2897.31</v>
      </c>
      <c r="I13" s="48">
        <f t="shared" si="4"/>
        <v>3593.31</v>
      </c>
      <c r="J13" s="49"/>
      <c r="K13" s="50"/>
      <c r="L13" s="50"/>
      <c r="M13" s="51">
        <f t="shared" si="5"/>
        <v>696</v>
      </c>
      <c r="N13" s="51">
        <f t="shared" si="6"/>
        <v>1624</v>
      </c>
      <c r="O13" s="51">
        <v>1273.31</v>
      </c>
    </row>
    <row r="14" ht="24" customHeight="1" spans="1:15">
      <c r="A14" s="20">
        <v>11</v>
      </c>
      <c r="B14" s="21"/>
      <c r="C14" s="22" t="s">
        <v>26</v>
      </c>
      <c r="D14" s="23">
        <v>5</v>
      </c>
      <c r="E14" s="24">
        <f t="shared" si="1"/>
        <v>3480</v>
      </c>
      <c r="F14" s="25">
        <f>ROUND(D14*N14,2)</f>
        <v>8120</v>
      </c>
      <c r="G14" s="26">
        <f t="shared" si="2"/>
        <v>6366.55</v>
      </c>
      <c r="H14" s="26">
        <f t="shared" si="3"/>
        <v>14486.55</v>
      </c>
      <c r="I14" s="48">
        <f t="shared" si="4"/>
        <v>17966.55</v>
      </c>
      <c r="J14" s="49"/>
      <c r="K14" s="50"/>
      <c r="L14" s="50"/>
      <c r="M14" s="51">
        <f t="shared" si="5"/>
        <v>696</v>
      </c>
      <c r="N14" s="51">
        <f t="shared" si="6"/>
        <v>1624</v>
      </c>
      <c r="O14" s="51">
        <v>1273.31</v>
      </c>
    </row>
    <row r="15" ht="24" customHeight="1" spans="1:15">
      <c r="A15" s="20">
        <v>12</v>
      </c>
      <c r="B15" s="21"/>
      <c r="C15" s="22" t="s">
        <v>27</v>
      </c>
      <c r="D15" s="23">
        <v>1</v>
      </c>
      <c r="E15" s="24">
        <f t="shared" si="1"/>
        <v>696</v>
      </c>
      <c r="F15" s="25">
        <f>ROUND(D15*N15,2)</f>
        <v>1624</v>
      </c>
      <c r="G15" s="26">
        <f t="shared" si="2"/>
        <v>1273.31</v>
      </c>
      <c r="H15" s="26">
        <f t="shared" si="3"/>
        <v>2897.31</v>
      </c>
      <c r="I15" s="48">
        <f t="shared" si="4"/>
        <v>3593.31</v>
      </c>
      <c r="J15" s="49"/>
      <c r="K15" s="53"/>
      <c r="L15" s="53"/>
      <c r="M15" s="51">
        <f t="shared" si="5"/>
        <v>696</v>
      </c>
      <c r="N15" s="51">
        <f t="shared" si="6"/>
        <v>1624</v>
      </c>
      <c r="O15" s="51">
        <v>1273.31</v>
      </c>
    </row>
    <row r="16" ht="24" customHeight="1" spans="1:15">
      <c r="A16" s="20">
        <v>13</v>
      </c>
      <c r="B16" s="21"/>
      <c r="C16" s="22" t="s">
        <v>28</v>
      </c>
      <c r="D16" s="23">
        <v>2</v>
      </c>
      <c r="E16" s="24">
        <f t="shared" si="1"/>
        <v>1392</v>
      </c>
      <c r="F16" s="25">
        <f>ROUND(D16*N16,2)</f>
        <v>3248</v>
      </c>
      <c r="G16" s="26">
        <f t="shared" si="2"/>
        <v>2546.62</v>
      </c>
      <c r="H16" s="26">
        <f t="shared" si="3"/>
        <v>5794.62</v>
      </c>
      <c r="I16" s="48">
        <f t="shared" si="4"/>
        <v>7186.62</v>
      </c>
      <c r="J16" s="49"/>
      <c r="K16" s="53"/>
      <c r="L16" s="53"/>
      <c r="M16" s="51">
        <f t="shared" si="5"/>
        <v>696</v>
      </c>
      <c r="N16" s="51">
        <f t="shared" si="6"/>
        <v>1624</v>
      </c>
      <c r="O16" s="51">
        <v>1273.31</v>
      </c>
    </row>
    <row r="17" ht="24" customHeight="1" spans="1:15">
      <c r="A17" s="20">
        <v>14</v>
      </c>
      <c r="B17" s="21"/>
      <c r="C17" s="22" t="s">
        <v>29</v>
      </c>
      <c r="D17" s="23">
        <v>1</v>
      </c>
      <c r="E17" s="24">
        <f t="shared" si="1"/>
        <v>696</v>
      </c>
      <c r="F17" s="25">
        <f>ROUND(D17*N17,2)</f>
        <v>1624</v>
      </c>
      <c r="G17" s="26">
        <f t="shared" si="2"/>
        <v>1273.31</v>
      </c>
      <c r="H17" s="26">
        <f t="shared" si="3"/>
        <v>2897.31</v>
      </c>
      <c r="I17" s="48">
        <f t="shared" si="4"/>
        <v>3593.31</v>
      </c>
      <c r="J17" s="49"/>
      <c r="K17" s="53"/>
      <c r="L17" s="53"/>
      <c r="M17" s="51">
        <f t="shared" si="5"/>
        <v>696</v>
      </c>
      <c r="N17" s="51">
        <f t="shared" si="6"/>
        <v>1624</v>
      </c>
      <c r="O17" s="51">
        <v>1273.31</v>
      </c>
    </row>
    <row r="18" ht="24" customHeight="1" spans="1:15">
      <c r="A18" s="20">
        <v>15</v>
      </c>
      <c r="B18" s="21"/>
      <c r="C18" s="22" t="s">
        <v>30</v>
      </c>
      <c r="D18" s="23">
        <v>2</v>
      </c>
      <c r="E18" s="24">
        <f t="shared" si="1"/>
        <v>1392</v>
      </c>
      <c r="F18" s="25">
        <f t="shared" ref="F18:F26" si="7">ROUND(D18*N18,2)</f>
        <v>3248</v>
      </c>
      <c r="G18" s="26">
        <f>1273.31+1406.16</f>
        <v>2679.47</v>
      </c>
      <c r="H18" s="26">
        <f t="shared" si="3"/>
        <v>5927.47</v>
      </c>
      <c r="I18" s="48">
        <f t="shared" si="4"/>
        <v>7319.47</v>
      </c>
      <c r="J18" s="49"/>
      <c r="K18" s="53"/>
      <c r="L18" s="53"/>
      <c r="M18" s="51">
        <f t="shared" si="5"/>
        <v>696</v>
      </c>
      <c r="N18" s="51">
        <f t="shared" si="6"/>
        <v>1624</v>
      </c>
      <c r="O18" s="54" t="s">
        <v>31</v>
      </c>
    </row>
    <row r="19" ht="24" customHeight="1" spans="1:15">
      <c r="A19" s="20">
        <v>16</v>
      </c>
      <c r="B19" s="21"/>
      <c r="C19" s="22" t="s">
        <v>32</v>
      </c>
      <c r="D19" s="23">
        <v>1</v>
      </c>
      <c r="E19" s="24">
        <f t="shared" si="1"/>
        <v>696</v>
      </c>
      <c r="F19" s="25">
        <f t="shared" si="7"/>
        <v>1624</v>
      </c>
      <c r="G19" s="26">
        <f>ROUND(D19*O19,2)</f>
        <v>1273.31</v>
      </c>
      <c r="H19" s="26">
        <f t="shared" si="3"/>
        <v>2897.31</v>
      </c>
      <c r="I19" s="48">
        <f t="shared" si="4"/>
        <v>3593.31</v>
      </c>
      <c r="J19" s="49"/>
      <c r="K19" s="53"/>
      <c r="L19" s="53"/>
      <c r="M19" s="51">
        <f t="shared" si="5"/>
        <v>696</v>
      </c>
      <c r="N19" s="51">
        <f t="shared" si="6"/>
        <v>1624</v>
      </c>
      <c r="O19" s="51">
        <v>1273.31</v>
      </c>
    </row>
    <row r="20" ht="24" customHeight="1" spans="1:15">
      <c r="A20" s="20">
        <v>17</v>
      </c>
      <c r="B20" s="21"/>
      <c r="C20" s="22" t="s">
        <v>33</v>
      </c>
      <c r="D20" s="23">
        <v>2</v>
      </c>
      <c r="E20" s="24">
        <f t="shared" si="1"/>
        <v>1392</v>
      </c>
      <c r="F20" s="25">
        <f t="shared" si="7"/>
        <v>3248</v>
      </c>
      <c r="G20" s="26">
        <f t="shared" ref="G20:G22" si="8">D20*O20</f>
        <v>2546.62</v>
      </c>
      <c r="H20" s="26">
        <f t="shared" si="3"/>
        <v>5794.62</v>
      </c>
      <c r="I20" s="48">
        <f t="shared" si="4"/>
        <v>7186.62</v>
      </c>
      <c r="J20" s="49"/>
      <c r="K20" s="53"/>
      <c r="L20" s="53"/>
      <c r="M20" s="51">
        <f t="shared" si="5"/>
        <v>696</v>
      </c>
      <c r="N20" s="51">
        <f t="shared" si="6"/>
        <v>1624</v>
      </c>
      <c r="O20" s="51">
        <v>1273.31</v>
      </c>
    </row>
    <row r="21" ht="24" customHeight="1" spans="1:15">
      <c r="A21" s="20">
        <v>18</v>
      </c>
      <c r="B21" s="21"/>
      <c r="C21" s="22" t="s">
        <v>34</v>
      </c>
      <c r="D21" s="23">
        <v>3</v>
      </c>
      <c r="E21" s="24">
        <f t="shared" si="1"/>
        <v>2088</v>
      </c>
      <c r="F21" s="25">
        <f t="shared" si="7"/>
        <v>4872</v>
      </c>
      <c r="G21" s="26">
        <f t="shared" si="8"/>
        <v>3819.93</v>
      </c>
      <c r="H21" s="26">
        <f>F21+G21</f>
        <v>8691.93</v>
      </c>
      <c r="I21" s="48">
        <f t="shared" si="4"/>
        <v>10779.93</v>
      </c>
      <c r="J21" s="49"/>
      <c r="K21" s="53"/>
      <c r="L21" s="53"/>
      <c r="M21" s="51">
        <f t="shared" si="5"/>
        <v>696</v>
      </c>
      <c r="N21" s="51">
        <f t="shared" si="6"/>
        <v>1624</v>
      </c>
      <c r="O21" s="51">
        <v>1273.31</v>
      </c>
    </row>
    <row r="22" ht="24" customHeight="1" spans="1:15">
      <c r="A22" s="20">
        <v>19</v>
      </c>
      <c r="B22" s="21"/>
      <c r="C22" s="22" t="s">
        <v>35</v>
      </c>
      <c r="D22" s="23">
        <v>2</v>
      </c>
      <c r="E22" s="24">
        <f t="shared" si="1"/>
        <v>1392</v>
      </c>
      <c r="F22" s="25">
        <f t="shared" si="7"/>
        <v>3248</v>
      </c>
      <c r="G22" s="26">
        <f t="shared" si="8"/>
        <v>2546.62</v>
      </c>
      <c r="H22" s="26">
        <f>F22+G22</f>
        <v>5794.62</v>
      </c>
      <c r="I22" s="48">
        <f>H22+E22</f>
        <v>7186.62</v>
      </c>
      <c r="J22" s="49"/>
      <c r="K22" s="53"/>
      <c r="L22" s="53"/>
      <c r="M22" s="51">
        <f t="shared" si="5"/>
        <v>696</v>
      </c>
      <c r="N22" s="51">
        <f t="shared" si="6"/>
        <v>1624</v>
      </c>
      <c r="O22" s="51">
        <v>1273.31</v>
      </c>
    </row>
    <row r="23" ht="24" customHeight="1" spans="1:15">
      <c r="A23" s="20">
        <v>20</v>
      </c>
      <c r="B23" s="21"/>
      <c r="C23" s="22" t="s">
        <v>36</v>
      </c>
      <c r="D23" s="23">
        <v>1</v>
      </c>
      <c r="E23" s="24">
        <f t="shared" si="1"/>
        <v>696</v>
      </c>
      <c r="F23" s="25">
        <f t="shared" si="7"/>
        <v>1624</v>
      </c>
      <c r="G23" s="26">
        <f t="shared" ref="G23:G26" si="9">ROUND(D23*O23,2)</f>
        <v>1273.31</v>
      </c>
      <c r="H23" s="26">
        <f t="shared" ref="H23:H26" si="10">ROUND(F23+G23,2)</f>
        <v>2897.31</v>
      </c>
      <c r="I23" s="48">
        <f t="shared" ref="I23:I26" si="11">ROUND(H23+E23,2)</f>
        <v>3593.31</v>
      </c>
      <c r="J23" s="49"/>
      <c r="K23" s="53"/>
      <c r="L23" s="53"/>
      <c r="M23" s="51">
        <f t="shared" si="5"/>
        <v>696</v>
      </c>
      <c r="N23" s="51">
        <f t="shared" si="6"/>
        <v>1624</v>
      </c>
      <c r="O23" s="51">
        <v>1273.31</v>
      </c>
    </row>
    <row r="24" ht="24" customHeight="1" spans="1:15">
      <c r="A24" s="20">
        <v>21</v>
      </c>
      <c r="B24" s="21"/>
      <c r="C24" s="29" t="s">
        <v>37</v>
      </c>
      <c r="D24" s="23">
        <v>1</v>
      </c>
      <c r="E24" s="24">
        <f t="shared" si="1"/>
        <v>696</v>
      </c>
      <c r="F24" s="25">
        <f t="shared" si="7"/>
        <v>1624</v>
      </c>
      <c r="G24" s="26">
        <f t="shared" si="9"/>
        <v>1273.31</v>
      </c>
      <c r="H24" s="26">
        <f t="shared" si="10"/>
        <v>2897.31</v>
      </c>
      <c r="I24" s="48">
        <f t="shared" si="11"/>
        <v>3593.31</v>
      </c>
      <c r="J24" s="49"/>
      <c r="K24" s="53"/>
      <c r="L24" s="53"/>
      <c r="M24" s="51">
        <f t="shared" si="5"/>
        <v>696</v>
      </c>
      <c r="N24" s="51">
        <f t="shared" si="6"/>
        <v>1624</v>
      </c>
      <c r="O24" s="51">
        <v>1273.31</v>
      </c>
    </row>
    <row r="25" ht="24" customHeight="1" spans="1:15">
      <c r="A25" s="20">
        <v>22</v>
      </c>
      <c r="B25" s="21"/>
      <c r="C25" s="29" t="s">
        <v>38</v>
      </c>
      <c r="D25" s="23">
        <v>2</v>
      </c>
      <c r="E25" s="24">
        <f t="shared" si="1"/>
        <v>1392</v>
      </c>
      <c r="F25" s="25">
        <f t="shared" si="7"/>
        <v>3248</v>
      </c>
      <c r="G25" s="26">
        <f t="shared" si="9"/>
        <v>2546.62</v>
      </c>
      <c r="H25" s="26">
        <f t="shared" si="10"/>
        <v>5794.62</v>
      </c>
      <c r="I25" s="48">
        <f t="shared" si="11"/>
        <v>7186.62</v>
      </c>
      <c r="J25" s="49"/>
      <c r="K25" s="53"/>
      <c r="L25" s="53"/>
      <c r="M25" s="51">
        <f t="shared" si="5"/>
        <v>696</v>
      </c>
      <c r="N25" s="51">
        <f t="shared" si="6"/>
        <v>1624</v>
      </c>
      <c r="O25" s="51">
        <v>1273.31</v>
      </c>
    </row>
    <row r="26" customFormat="1" ht="24" customHeight="1" spans="1:15">
      <c r="A26" s="20">
        <v>23</v>
      </c>
      <c r="B26" s="21"/>
      <c r="C26" s="22" t="s">
        <v>39</v>
      </c>
      <c r="D26" s="23">
        <v>3</v>
      </c>
      <c r="E26" s="24">
        <f t="shared" si="1"/>
        <v>2088</v>
      </c>
      <c r="F26" s="25">
        <f t="shared" si="7"/>
        <v>4872</v>
      </c>
      <c r="G26" s="26">
        <f t="shared" si="9"/>
        <v>3819.93</v>
      </c>
      <c r="H26" s="26">
        <f t="shared" si="10"/>
        <v>8691.93</v>
      </c>
      <c r="I26" s="48">
        <f t="shared" si="11"/>
        <v>10779.93</v>
      </c>
      <c r="J26" s="49"/>
      <c r="K26" s="50"/>
      <c r="L26" s="50"/>
      <c r="M26" s="51">
        <f t="shared" si="5"/>
        <v>696</v>
      </c>
      <c r="N26" s="51">
        <f t="shared" si="6"/>
        <v>1624</v>
      </c>
      <c r="O26" s="51">
        <v>1273.31</v>
      </c>
    </row>
    <row r="27" ht="24" customHeight="1" spans="1:15">
      <c r="A27" s="20">
        <v>24</v>
      </c>
      <c r="B27" s="30" t="s">
        <v>40</v>
      </c>
      <c r="C27" s="29"/>
      <c r="D27" s="21">
        <f t="shared" ref="D27:I27" si="12">SUM(D4:D26)</f>
        <v>50</v>
      </c>
      <c r="E27" s="31">
        <f t="shared" si="12"/>
        <v>34800</v>
      </c>
      <c r="F27" s="31">
        <f t="shared" si="12"/>
        <v>81200</v>
      </c>
      <c r="G27" s="31">
        <f t="shared" si="12"/>
        <v>63798.35</v>
      </c>
      <c r="H27" s="31">
        <f t="shared" si="12"/>
        <v>144998.35</v>
      </c>
      <c r="I27" s="31">
        <f t="shared" si="12"/>
        <v>179798.35</v>
      </c>
      <c r="J27" s="49"/>
      <c r="K27" s="53"/>
      <c r="L27" s="53"/>
      <c r="M27" s="51"/>
      <c r="N27" s="51"/>
      <c r="O27" s="51"/>
    </row>
    <row r="28" ht="24" customHeight="1" spans="1:15">
      <c r="A28" s="20">
        <v>25</v>
      </c>
      <c r="B28" s="21" t="s">
        <v>41</v>
      </c>
      <c r="C28" s="29" t="s">
        <v>15</v>
      </c>
      <c r="D28" s="21">
        <v>5</v>
      </c>
      <c r="E28" s="24">
        <f t="shared" ref="E28:E46" si="13">ROUND(D28*M28,2)</f>
        <v>3480</v>
      </c>
      <c r="F28" s="25">
        <f t="shared" ref="F28:F46" si="14">ROUND(D28*N28,2)</f>
        <v>8120</v>
      </c>
      <c r="G28" s="26">
        <f t="shared" ref="G28:G33" si="15">ROUND(D28*O28,2)</f>
        <v>6354.05</v>
      </c>
      <c r="H28" s="26">
        <f t="shared" ref="H28:H48" si="16">ROUND(F28+G28,2)</f>
        <v>14474.05</v>
      </c>
      <c r="I28" s="48">
        <f t="shared" ref="I28:I48" si="17">ROUND(H28+E28,2)</f>
        <v>17954.05</v>
      </c>
      <c r="J28" s="49"/>
      <c r="K28" s="53"/>
      <c r="L28" s="53"/>
      <c r="M28" s="51">
        <f t="shared" ref="M28:M48" si="18">ROUND(2320*30%,2)</f>
        <v>696</v>
      </c>
      <c r="N28" s="51">
        <f t="shared" ref="N28:N48" si="19">ROUND(2320*70%,2)</f>
        <v>1624</v>
      </c>
      <c r="O28" s="51">
        <v>1270.81</v>
      </c>
    </row>
    <row r="29" ht="24" customHeight="1" spans="1:15">
      <c r="A29" s="20">
        <v>26</v>
      </c>
      <c r="B29" s="21"/>
      <c r="C29" s="29" t="s">
        <v>29</v>
      </c>
      <c r="D29" s="21">
        <v>1</v>
      </c>
      <c r="E29" s="24">
        <f t="shared" si="13"/>
        <v>696</v>
      </c>
      <c r="F29" s="25">
        <f t="shared" si="14"/>
        <v>1624</v>
      </c>
      <c r="G29" s="26">
        <f t="shared" si="15"/>
        <v>1270.81</v>
      </c>
      <c r="H29" s="26">
        <f t="shared" si="16"/>
        <v>2894.81</v>
      </c>
      <c r="I29" s="48">
        <f t="shared" si="17"/>
        <v>3590.81</v>
      </c>
      <c r="J29" s="49"/>
      <c r="K29" s="53"/>
      <c r="L29" s="53"/>
      <c r="M29" s="51">
        <f t="shared" si="18"/>
        <v>696</v>
      </c>
      <c r="N29" s="51">
        <f t="shared" si="19"/>
        <v>1624</v>
      </c>
      <c r="O29" s="51">
        <v>1270.81</v>
      </c>
    </row>
    <row r="30" ht="24" customHeight="1" spans="1:15">
      <c r="A30" s="20">
        <v>27</v>
      </c>
      <c r="B30" s="21"/>
      <c r="C30" s="29" t="s">
        <v>42</v>
      </c>
      <c r="D30" s="21">
        <v>6</v>
      </c>
      <c r="E30" s="24">
        <f t="shared" si="13"/>
        <v>4176</v>
      </c>
      <c r="F30" s="25">
        <f t="shared" si="14"/>
        <v>9744</v>
      </c>
      <c r="G30" s="26">
        <f t="shared" si="15"/>
        <v>7624.86</v>
      </c>
      <c r="H30" s="26">
        <f t="shared" si="16"/>
        <v>17368.86</v>
      </c>
      <c r="I30" s="48">
        <f t="shared" si="17"/>
        <v>21544.86</v>
      </c>
      <c r="J30" s="49"/>
      <c r="K30" s="53"/>
      <c r="L30" s="53"/>
      <c r="M30" s="51">
        <f t="shared" si="18"/>
        <v>696</v>
      </c>
      <c r="N30" s="51">
        <f t="shared" si="19"/>
        <v>1624</v>
      </c>
      <c r="O30" s="51">
        <v>1270.81</v>
      </c>
    </row>
    <row r="31" ht="24" customHeight="1" spans="1:15">
      <c r="A31" s="20">
        <v>28</v>
      </c>
      <c r="B31" s="21"/>
      <c r="C31" s="29" t="s">
        <v>43</v>
      </c>
      <c r="D31" s="21">
        <v>1</v>
      </c>
      <c r="E31" s="24">
        <f t="shared" si="13"/>
        <v>696</v>
      </c>
      <c r="F31" s="25">
        <f t="shared" si="14"/>
        <v>1624</v>
      </c>
      <c r="G31" s="26">
        <f t="shared" si="15"/>
        <v>1270.81</v>
      </c>
      <c r="H31" s="26">
        <f t="shared" si="16"/>
        <v>2894.81</v>
      </c>
      <c r="I31" s="48">
        <f t="shared" si="17"/>
        <v>3590.81</v>
      </c>
      <c r="J31" s="49"/>
      <c r="K31" s="53"/>
      <c r="L31" s="53"/>
      <c r="M31" s="51">
        <f t="shared" si="18"/>
        <v>696</v>
      </c>
      <c r="N31" s="51">
        <f t="shared" si="19"/>
        <v>1624</v>
      </c>
      <c r="O31" s="51">
        <v>1270.81</v>
      </c>
    </row>
    <row r="32" ht="24" customHeight="1" spans="1:15">
      <c r="A32" s="20">
        <v>29</v>
      </c>
      <c r="B32" s="21"/>
      <c r="C32" s="29" t="s">
        <v>25</v>
      </c>
      <c r="D32" s="21">
        <v>4</v>
      </c>
      <c r="E32" s="24">
        <f t="shared" si="13"/>
        <v>2784</v>
      </c>
      <c r="F32" s="25">
        <f t="shared" si="14"/>
        <v>6496</v>
      </c>
      <c r="G32" s="26">
        <f t="shared" si="15"/>
        <v>5083.24</v>
      </c>
      <c r="H32" s="26">
        <f t="shared" si="16"/>
        <v>11579.24</v>
      </c>
      <c r="I32" s="48">
        <f t="shared" si="17"/>
        <v>14363.24</v>
      </c>
      <c r="J32" s="49"/>
      <c r="K32" s="53"/>
      <c r="L32" s="53"/>
      <c r="M32" s="51">
        <f t="shared" si="18"/>
        <v>696</v>
      </c>
      <c r="N32" s="51">
        <f t="shared" si="19"/>
        <v>1624</v>
      </c>
      <c r="O32" s="51">
        <v>1270.81</v>
      </c>
    </row>
    <row r="33" ht="24" customHeight="1" spans="1:15">
      <c r="A33" s="20">
        <v>30</v>
      </c>
      <c r="B33" s="21"/>
      <c r="C33" s="29" t="s">
        <v>27</v>
      </c>
      <c r="D33" s="21">
        <v>2</v>
      </c>
      <c r="E33" s="24">
        <f t="shared" si="13"/>
        <v>1392</v>
      </c>
      <c r="F33" s="25">
        <f t="shared" si="14"/>
        <v>3248</v>
      </c>
      <c r="G33" s="26">
        <f t="shared" si="15"/>
        <v>2541.62</v>
      </c>
      <c r="H33" s="26">
        <f t="shared" si="16"/>
        <v>5789.62</v>
      </c>
      <c r="I33" s="48">
        <f t="shared" si="17"/>
        <v>7181.62</v>
      </c>
      <c r="J33" s="49"/>
      <c r="K33" s="53"/>
      <c r="L33" s="53"/>
      <c r="M33" s="51">
        <f t="shared" si="18"/>
        <v>696</v>
      </c>
      <c r="N33" s="51">
        <f t="shared" si="19"/>
        <v>1624</v>
      </c>
      <c r="O33" s="51">
        <v>1270.81</v>
      </c>
    </row>
    <row r="34" ht="24" customHeight="1" spans="1:15">
      <c r="A34" s="20">
        <v>31</v>
      </c>
      <c r="B34" s="21"/>
      <c r="C34" s="29" t="s">
        <v>16</v>
      </c>
      <c r="D34" s="21">
        <v>3</v>
      </c>
      <c r="E34" s="24">
        <f t="shared" si="13"/>
        <v>2088</v>
      </c>
      <c r="F34" s="25">
        <f t="shared" si="14"/>
        <v>4872</v>
      </c>
      <c r="G34" s="26">
        <f>1270.81*2+1371.07</f>
        <v>3912.69</v>
      </c>
      <c r="H34" s="26">
        <f t="shared" si="16"/>
        <v>8784.69</v>
      </c>
      <c r="I34" s="48">
        <f t="shared" si="17"/>
        <v>10872.69</v>
      </c>
      <c r="J34" s="49"/>
      <c r="K34" s="53"/>
      <c r="L34" s="53"/>
      <c r="M34" s="51">
        <f t="shared" si="18"/>
        <v>696</v>
      </c>
      <c r="N34" s="51">
        <f t="shared" si="19"/>
        <v>1624</v>
      </c>
      <c r="O34" s="54" t="s">
        <v>44</v>
      </c>
    </row>
    <row r="35" ht="24" customHeight="1" spans="1:15">
      <c r="A35" s="20">
        <v>32</v>
      </c>
      <c r="B35" s="21"/>
      <c r="C35" s="29" t="s">
        <v>45</v>
      </c>
      <c r="D35" s="21">
        <v>5</v>
      </c>
      <c r="E35" s="24">
        <f t="shared" si="13"/>
        <v>3480</v>
      </c>
      <c r="F35" s="25">
        <f t="shared" si="14"/>
        <v>8120</v>
      </c>
      <c r="G35" s="26">
        <f t="shared" ref="G35:G48" si="20">ROUND(D35*O35,2)</f>
        <v>6354.05</v>
      </c>
      <c r="H35" s="26">
        <f t="shared" si="16"/>
        <v>14474.05</v>
      </c>
      <c r="I35" s="48">
        <f t="shared" si="17"/>
        <v>17954.05</v>
      </c>
      <c r="J35" s="49"/>
      <c r="K35" s="53"/>
      <c r="L35" s="53"/>
      <c r="M35" s="51">
        <f t="shared" si="18"/>
        <v>696</v>
      </c>
      <c r="N35" s="51">
        <f t="shared" si="19"/>
        <v>1624</v>
      </c>
      <c r="O35" s="51">
        <v>1270.81</v>
      </c>
    </row>
    <row r="36" ht="24" customHeight="1" spans="1:15">
      <c r="A36" s="20">
        <v>33</v>
      </c>
      <c r="B36" s="21"/>
      <c r="C36" s="29" t="s">
        <v>46</v>
      </c>
      <c r="D36" s="21">
        <v>1</v>
      </c>
      <c r="E36" s="24">
        <f t="shared" si="13"/>
        <v>696</v>
      </c>
      <c r="F36" s="25">
        <f t="shared" si="14"/>
        <v>1624</v>
      </c>
      <c r="G36" s="26">
        <f t="shared" si="20"/>
        <v>1270.81</v>
      </c>
      <c r="H36" s="26">
        <f t="shared" si="16"/>
        <v>2894.81</v>
      </c>
      <c r="I36" s="48">
        <f t="shared" si="17"/>
        <v>3590.81</v>
      </c>
      <c r="J36" s="49"/>
      <c r="K36" s="55"/>
      <c r="L36" s="55"/>
      <c r="M36" s="51">
        <f t="shared" si="18"/>
        <v>696</v>
      </c>
      <c r="N36" s="51">
        <f t="shared" si="19"/>
        <v>1624</v>
      </c>
      <c r="O36" s="51">
        <v>1270.81</v>
      </c>
    </row>
    <row r="37" ht="24" customHeight="1" spans="1:15">
      <c r="A37" s="20">
        <v>34</v>
      </c>
      <c r="B37" s="21"/>
      <c r="C37" s="29" t="s">
        <v>32</v>
      </c>
      <c r="D37" s="21">
        <v>1</v>
      </c>
      <c r="E37" s="24">
        <f t="shared" si="13"/>
        <v>696</v>
      </c>
      <c r="F37" s="25">
        <f t="shared" si="14"/>
        <v>1624</v>
      </c>
      <c r="G37" s="26">
        <f>D37*O37</f>
        <v>1270.81</v>
      </c>
      <c r="H37" s="26">
        <f t="shared" si="16"/>
        <v>2894.81</v>
      </c>
      <c r="I37" s="48">
        <f t="shared" si="17"/>
        <v>3590.81</v>
      </c>
      <c r="J37" s="49"/>
      <c r="K37" s="55"/>
      <c r="L37" s="55"/>
      <c r="M37" s="51">
        <f t="shared" si="18"/>
        <v>696</v>
      </c>
      <c r="N37" s="51">
        <f t="shared" si="19"/>
        <v>1624</v>
      </c>
      <c r="O37" s="51">
        <v>1270.81</v>
      </c>
    </row>
    <row r="38" ht="24" customHeight="1" spans="1:15">
      <c r="A38" s="20">
        <v>35</v>
      </c>
      <c r="B38" s="21"/>
      <c r="C38" s="29" t="s">
        <v>47</v>
      </c>
      <c r="D38" s="21">
        <v>1</v>
      </c>
      <c r="E38" s="24">
        <f t="shared" si="13"/>
        <v>696</v>
      </c>
      <c r="F38" s="25">
        <f t="shared" si="14"/>
        <v>1624</v>
      </c>
      <c r="G38" s="26">
        <f>D38*O38</f>
        <v>1270.81</v>
      </c>
      <c r="H38" s="26">
        <f t="shared" si="16"/>
        <v>2894.81</v>
      </c>
      <c r="I38" s="48">
        <f t="shared" si="17"/>
        <v>3590.81</v>
      </c>
      <c r="J38" s="49"/>
      <c r="K38" s="55"/>
      <c r="L38" s="55"/>
      <c r="M38" s="51">
        <f t="shared" si="18"/>
        <v>696</v>
      </c>
      <c r="N38" s="51">
        <f t="shared" si="19"/>
        <v>1624</v>
      </c>
      <c r="O38" s="51">
        <v>1270.81</v>
      </c>
    </row>
    <row r="39" ht="24" customHeight="1" spans="1:15">
      <c r="A39" s="20">
        <v>36</v>
      </c>
      <c r="B39" s="21"/>
      <c r="C39" s="29" t="s">
        <v>37</v>
      </c>
      <c r="D39" s="21">
        <v>2</v>
      </c>
      <c r="E39" s="24">
        <f t="shared" si="13"/>
        <v>1392</v>
      </c>
      <c r="F39" s="25">
        <f t="shared" si="14"/>
        <v>3248</v>
      </c>
      <c r="G39" s="26">
        <f t="shared" si="20"/>
        <v>2541.62</v>
      </c>
      <c r="H39" s="26">
        <f t="shared" si="16"/>
        <v>5789.62</v>
      </c>
      <c r="I39" s="48">
        <f t="shared" si="17"/>
        <v>7181.62</v>
      </c>
      <c r="J39" s="49"/>
      <c r="K39" s="53"/>
      <c r="L39" s="53"/>
      <c r="M39" s="51">
        <f t="shared" si="18"/>
        <v>696</v>
      </c>
      <c r="N39" s="51">
        <f t="shared" si="19"/>
        <v>1624</v>
      </c>
      <c r="O39" s="51">
        <v>1270.81</v>
      </c>
    </row>
    <row r="40" ht="24" customHeight="1" spans="1:15">
      <c r="A40" s="20">
        <v>37</v>
      </c>
      <c r="B40" s="21"/>
      <c r="C40" s="29" t="s">
        <v>48</v>
      </c>
      <c r="D40" s="21">
        <v>3</v>
      </c>
      <c r="E40" s="24">
        <f t="shared" si="13"/>
        <v>2088</v>
      </c>
      <c r="F40" s="25">
        <f t="shared" si="14"/>
        <v>4872</v>
      </c>
      <c r="G40" s="26">
        <f t="shared" si="20"/>
        <v>3812.43</v>
      </c>
      <c r="H40" s="26">
        <f t="shared" si="16"/>
        <v>8684.43</v>
      </c>
      <c r="I40" s="48">
        <f t="shared" si="17"/>
        <v>10772.43</v>
      </c>
      <c r="J40" s="49"/>
      <c r="K40" s="53"/>
      <c r="L40" s="53"/>
      <c r="M40" s="51">
        <f t="shared" si="18"/>
        <v>696</v>
      </c>
      <c r="N40" s="51">
        <f t="shared" si="19"/>
        <v>1624</v>
      </c>
      <c r="O40" s="51">
        <v>1270.81</v>
      </c>
    </row>
    <row r="41" customFormat="1" ht="24" customHeight="1" spans="1:15">
      <c r="A41" s="20">
        <v>38</v>
      </c>
      <c r="B41" s="21"/>
      <c r="C41" s="29" t="s">
        <v>49</v>
      </c>
      <c r="D41" s="21">
        <v>2</v>
      </c>
      <c r="E41" s="24">
        <f t="shared" si="13"/>
        <v>1392</v>
      </c>
      <c r="F41" s="25">
        <f t="shared" si="14"/>
        <v>3248</v>
      </c>
      <c r="G41" s="26">
        <f t="shared" si="20"/>
        <v>2541.62</v>
      </c>
      <c r="H41" s="26">
        <f t="shared" si="16"/>
        <v>5789.62</v>
      </c>
      <c r="I41" s="48">
        <f t="shared" si="17"/>
        <v>7181.62</v>
      </c>
      <c r="J41" s="49"/>
      <c r="K41" s="53"/>
      <c r="L41" s="53"/>
      <c r="M41" s="51">
        <f t="shared" si="18"/>
        <v>696</v>
      </c>
      <c r="N41" s="51">
        <f t="shared" si="19"/>
        <v>1624</v>
      </c>
      <c r="O41" s="51">
        <v>1270.81</v>
      </c>
    </row>
    <row r="42" customFormat="1" ht="24" customHeight="1" spans="1:15">
      <c r="A42" s="20">
        <v>39</v>
      </c>
      <c r="B42" s="21"/>
      <c r="C42" s="29" t="s">
        <v>22</v>
      </c>
      <c r="D42" s="21">
        <v>1</v>
      </c>
      <c r="E42" s="24">
        <f t="shared" si="13"/>
        <v>696</v>
      </c>
      <c r="F42" s="25">
        <f t="shared" si="14"/>
        <v>1624</v>
      </c>
      <c r="G42" s="26">
        <f t="shared" si="20"/>
        <v>1270.81</v>
      </c>
      <c r="H42" s="26">
        <f t="shared" si="16"/>
        <v>2894.81</v>
      </c>
      <c r="I42" s="48">
        <f t="shared" si="17"/>
        <v>3590.81</v>
      </c>
      <c r="J42" s="49"/>
      <c r="K42" s="53"/>
      <c r="L42" s="53"/>
      <c r="M42" s="51">
        <f t="shared" si="18"/>
        <v>696</v>
      </c>
      <c r="N42" s="51">
        <f t="shared" si="19"/>
        <v>1624</v>
      </c>
      <c r="O42" s="51">
        <v>1270.81</v>
      </c>
    </row>
    <row r="43" customFormat="1" ht="24" customHeight="1" spans="1:15">
      <c r="A43" s="20">
        <v>40</v>
      </c>
      <c r="B43" s="21"/>
      <c r="C43" s="29" t="s">
        <v>50</v>
      </c>
      <c r="D43" s="21">
        <v>1</v>
      </c>
      <c r="E43" s="24">
        <f t="shared" si="13"/>
        <v>696</v>
      </c>
      <c r="F43" s="25">
        <f t="shared" si="14"/>
        <v>1624</v>
      </c>
      <c r="G43" s="26">
        <f t="shared" si="20"/>
        <v>1270.81</v>
      </c>
      <c r="H43" s="26">
        <f t="shared" si="16"/>
        <v>2894.81</v>
      </c>
      <c r="I43" s="48">
        <f t="shared" si="17"/>
        <v>3590.81</v>
      </c>
      <c r="J43" s="49"/>
      <c r="K43" s="53"/>
      <c r="L43" s="53"/>
      <c r="M43" s="51">
        <f t="shared" si="18"/>
        <v>696</v>
      </c>
      <c r="N43" s="51">
        <f t="shared" si="19"/>
        <v>1624</v>
      </c>
      <c r="O43" s="51">
        <v>1270.81</v>
      </c>
    </row>
    <row r="44" customFormat="1" ht="24" customHeight="1" spans="1:15">
      <c r="A44" s="20">
        <v>41</v>
      </c>
      <c r="B44" s="21"/>
      <c r="C44" s="29" t="s">
        <v>51</v>
      </c>
      <c r="D44" s="21">
        <v>3</v>
      </c>
      <c r="E44" s="24">
        <f t="shared" si="13"/>
        <v>2088</v>
      </c>
      <c r="F44" s="25">
        <f t="shared" si="14"/>
        <v>4872</v>
      </c>
      <c r="G44" s="26">
        <f t="shared" si="20"/>
        <v>3812.43</v>
      </c>
      <c r="H44" s="26">
        <f t="shared" si="16"/>
        <v>8684.43</v>
      </c>
      <c r="I44" s="48">
        <f t="shared" si="17"/>
        <v>10772.43</v>
      </c>
      <c r="J44" s="49"/>
      <c r="K44" s="53"/>
      <c r="L44" s="53"/>
      <c r="M44" s="51">
        <f t="shared" si="18"/>
        <v>696</v>
      </c>
      <c r="N44" s="51">
        <f t="shared" si="19"/>
        <v>1624</v>
      </c>
      <c r="O44" s="51">
        <v>1270.81</v>
      </c>
    </row>
    <row r="45" customFormat="1" ht="24" customHeight="1" spans="1:15">
      <c r="A45" s="20">
        <v>42</v>
      </c>
      <c r="B45" s="21"/>
      <c r="C45" s="29" t="s">
        <v>39</v>
      </c>
      <c r="D45" s="21">
        <v>1</v>
      </c>
      <c r="E45" s="24">
        <f t="shared" si="13"/>
        <v>696</v>
      </c>
      <c r="F45" s="25">
        <f t="shared" si="14"/>
        <v>1624</v>
      </c>
      <c r="G45" s="26">
        <f t="shared" si="20"/>
        <v>1270.81</v>
      </c>
      <c r="H45" s="26">
        <f t="shared" si="16"/>
        <v>2894.81</v>
      </c>
      <c r="I45" s="48">
        <f t="shared" si="17"/>
        <v>3590.81</v>
      </c>
      <c r="J45" s="49"/>
      <c r="K45" s="53"/>
      <c r="L45" s="53"/>
      <c r="M45" s="51">
        <f t="shared" si="18"/>
        <v>696</v>
      </c>
      <c r="N45" s="51">
        <f t="shared" si="19"/>
        <v>1624</v>
      </c>
      <c r="O45" s="51">
        <v>1270.81</v>
      </c>
    </row>
    <row r="46" customFormat="1" ht="24" customHeight="1" spans="1:15">
      <c r="A46" s="20">
        <v>43</v>
      </c>
      <c r="B46" s="21"/>
      <c r="C46" s="29" t="s">
        <v>52</v>
      </c>
      <c r="D46" s="21">
        <v>1</v>
      </c>
      <c r="E46" s="24">
        <f t="shared" si="13"/>
        <v>696</v>
      </c>
      <c r="F46" s="25">
        <f t="shared" si="14"/>
        <v>1624</v>
      </c>
      <c r="G46" s="26">
        <f t="shared" si="20"/>
        <v>1270.81</v>
      </c>
      <c r="H46" s="26">
        <f t="shared" si="16"/>
        <v>2894.81</v>
      </c>
      <c r="I46" s="48">
        <f t="shared" si="17"/>
        <v>3590.81</v>
      </c>
      <c r="J46" s="49"/>
      <c r="K46" s="53"/>
      <c r="L46" s="53"/>
      <c r="M46" s="51">
        <f t="shared" si="18"/>
        <v>696</v>
      </c>
      <c r="N46" s="51">
        <f t="shared" si="19"/>
        <v>1624</v>
      </c>
      <c r="O46" s="51">
        <v>1270.81</v>
      </c>
    </row>
    <row r="47" customFormat="1" ht="24" customHeight="1" spans="1:15">
      <c r="A47" s="20">
        <v>44</v>
      </c>
      <c r="B47" s="21"/>
      <c r="C47" s="29" t="s">
        <v>53</v>
      </c>
      <c r="D47" s="21">
        <v>1</v>
      </c>
      <c r="E47" s="24">
        <v>0</v>
      </c>
      <c r="F47" s="25">
        <v>2320</v>
      </c>
      <c r="G47" s="26">
        <f t="shared" si="20"/>
        <v>1371.07</v>
      </c>
      <c r="H47" s="26">
        <f t="shared" si="16"/>
        <v>3691.07</v>
      </c>
      <c r="I47" s="48">
        <f t="shared" si="17"/>
        <v>3691.07</v>
      </c>
      <c r="J47" s="49"/>
      <c r="K47" s="53"/>
      <c r="L47" s="53"/>
      <c r="M47" s="51">
        <f t="shared" si="18"/>
        <v>696</v>
      </c>
      <c r="N47" s="51">
        <f t="shared" si="19"/>
        <v>1624</v>
      </c>
      <c r="O47" s="51">
        <v>1371.07</v>
      </c>
    </row>
    <row r="48" customFormat="1" ht="24" customHeight="1" spans="1:15">
      <c r="A48" s="20">
        <v>45</v>
      </c>
      <c r="B48" s="21"/>
      <c r="C48" s="29" t="s">
        <v>54</v>
      </c>
      <c r="D48" s="21">
        <v>2</v>
      </c>
      <c r="E48" s="24">
        <v>0</v>
      </c>
      <c r="F48" s="25">
        <v>4640</v>
      </c>
      <c r="G48" s="26">
        <f t="shared" si="20"/>
        <v>2742.14</v>
      </c>
      <c r="H48" s="26">
        <f t="shared" si="16"/>
        <v>7382.14</v>
      </c>
      <c r="I48" s="48">
        <f t="shared" si="17"/>
        <v>7382.14</v>
      </c>
      <c r="J48" s="49"/>
      <c r="K48" s="53"/>
      <c r="L48" s="53"/>
      <c r="M48" s="51">
        <f t="shared" si="18"/>
        <v>696</v>
      </c>
      <c r="N48" s="51">
        <f t="shared" si="19"/>
        <v>1624</v>
      </c>
      <c r="O48" s="51">
        <v>1371.07</v>
      </c>
    </row>
    <row r="49" ht="24" customHeight="1" spans="1:15">
      <c r="A49" s="20">
        <v>46</v>
      </c>
      <c r="B49" s="32" t="s">
        <v>40</v>
      </c>
      <c r="C49" s="29"/>
      <c r="D49" s="21">
        <f>SUM(D28:D46)</f>
        <v>44</v>
      </c>
      <c r="E49" s="31">
        <f t="shared" ref="E49:I49" si="21">SUM(E28:E48)</f>
        <v>30624</v>
      </c>
      <c r="F49" s="31">
        <f t="shared" si="21"/>
        <v>78416</v>
      </c>
      <c r="G49" s="31">
        <f t="shared" si="21"/>
        <v>60129.11</v>
      </c>
      <c r="H49" s="31">
        <f t="shared" si="21"/>
        <v>138545.11</v>
      </c>
      <c r="I49" s="31">
        <f t="shared" si="21"/>
        <v>169169.11</v>
      </c>
      <c r="J49" s="49"/>
      <c r="K49" s="56"/>
      <c r="L49" s="53"/>
      <c r="M49" s="51"/>
      <c r="N49" s="51"/>
      <c r="O49" s="51"/>
    </row>
    <row r="50" ht="65" customHeight="1" spans="1:15">
      <c r="A50" s="20">
        <v>47</v>
      </c>
      <c r="B50" s="33" t="s">
        <v>55</v>
      </c>
      <c r="C50" s="33" t="s">
        <v>56</v>
      </c>
      <c r="D50" s="21">
        <v>1</v>
      </c>
      <c r="E50" s="24">
        <f>ROUND(D50*M50,2)</f>
        <v>696</v>
      </c>
      <c r="F50" s="25">
        <f t="shared" ref="F50:F52" si="22">ROUND(D50*N50,2)</f>
        <v>1624</v>
      </c>
      <c r="G50" s="26">
        <f t="shared" ref="G50:G52" si="23">D50*O50</f>
        <v>1270.81</v>
      </c>
      <c r="H50" s="26">
        <f>ROUND(F50+G50,2)</f>
        <v>2894.81</v>
      </c>
      <c r="I50" s="48">
        <f>ROUND(H50+E50,2)</f>
        <v>3590.81</v>
      </c>
      <c r="J50" s="49"/>
      <c r="K50" s="55"/>
      <c r="L50" s="55"/>
      <c r="M50" s="51">
        <f t="shared" ref="M50:M53" si="24">ROUND(2320*30%,2)</f>
        <v>696</v>
      </c>
      <c r="N50" s="51">
        <f t="shared" ref="N50:N53" si="25">ROUND(2320*70%,2)</f>
        <v>1624</v>
      </c>
      <c r="O50" s="51">
        <v>1270.81</v>
      </c>
    </row>
    <row r="51" ht="65" customHeight="1" spans="1:15">
      <c r="A51" s="20">
        <v>48</v>
      </c>
      <c r="B51" s="33" t="s">
        <v>57</v>
      </c>
      <c r="C51" s="21" t="s">
        <v>58</v>
      </c>
      <c r="D51" s="21">
        <v>1</v>
      </c>
      <c r="E51" s="24">
        <f>D51*M51</f>
        <v>696</v>
      </c>
      <c r="F51" s="25">
        <f t="shared" si="22"/>
        <v>1624</v>
      </c>
      <c r="G51" s="26">
        <f t="shared" si="23"/>
        <v>1273.31</v>
      </c>
      <c r="H51" s="26">
        <f t="shared" ref="H51:H55" si="26">F51+G51</f>
        <v>2897.31</v>
      </c>
      <c r="I51" s="48">
        <f>ROUND(H51+E51,2)</f>
        <v>3593.31</v>
      </c>
      <c r="J51" s="49"/>
      <c r="K51" s="55"/>
      <c r="L51" s="55"/>
      <c r="M51" s="51">
        <f t="shared" si="24"/>
        <v>696</v>
      </c>
      <c r="N51" s="51">
        <f t="shared" si="25"/>
        <v>1624</v>
      </c>
      <c r="O51" s="51">
        <v>1273.31</v>
      </c>
    </row>
    <row r="52" ht="65" customHeight="1" spans="1:15">
      <c r="A52" s="20">
        <v>49</v>
      </c>
      <c r="B52" s="34" t="s">
        <v>59</v>
      </c>
      <c r="C52" s="21" t="s">
        <v>60</v>
      </c>
      <c r="D52" s="21">
        <v>1</v>
      </c>
      <c r="E52" s="24">
        <f>D52*M52</f>
        <v>696</v>
      </c>
      <c r="F52" s="25">
        <f t="shared" si="22"/>
        <v>1624</v>
      </c>
      <c r="G52" s="26">
        <f t="shared" si="23"/>
        <v>1273.31</v>
      </c>
      <c r="H52" s="26">
        <f t="shared" si="26"/>
        <v>2897.31</v>
      </c>
      <c r="I52" s="48">
        <f t="shared" ref="I52:I55" si="27">H52+E52</f>
        <v>3593.31</v>
      </c>
      <c r="J52" s="49"/>
      <c r="K52" s="55"/>
      <c r="L52" s="55"/>
      <c r="M52" s="51">
        <f t="shared" si="24"/>
        <v>696</v>
      </c>
      <c r="N52" s="51">
        <f t="shared" si="25"/>
        <v>1624</v>
      </c>
      <c r="O52" s="51">
        <v>1273.31</v>
      </c>
    </row>
    <row r="53" customFormat="1" ht="65" customHeight="1" spans="1:15">
      <c r="A53" s="20">
        <v>50</v>
      </c>
      <c r="B53" s="33" t="s">
        <v>61</v>
      </c>
      <c r="C53" s="33" t="s">
        <v>62</v>
      </c>
      <c r="D53" s="21">
        <v>1</v>
      </c>
      <c r="E53" s="24">
        <v>696</v>
      </c>
      <c r="F53" s="25">
        <v>1624</v>
      </c>
      <c r="G53" s="26">
        <v>1263.29</v>
      </c>
      <c r="H53" s="26">
        <f t="shared" si="26"/>
        <v>2887.29</v>
      </c>
      <c r="I53" s="48">
        <f t="shared" si="27"/>
        <v>3583.29</v>
      </c>
      <c r="J53" s="49"/>
      <c r="K53" s="55"/>
      <c r="L53" s="55"/>
      <c r="M53" s="51">
        <f t="shared" si="24"/>
        <v>696</v>
      </c>
      <c r="N53" s="51">
        <f t="shared" si="25"/>
        <v>1624</v>
      </c>
      <c r="O53" s="51">
        <v>1263.29</v>
      </c>
    </row>
    <row r="54" customFormat="1" ht="65" customHeight="1" spans="1:15">
      <c r="A54" s="20">
        <v>51</v>
      </c>
      <c r="B54" s="34" t="s">
        <v>63</v>
      </c>
      <c r="C54" s="34" t="s">
        <v>64</v>
      </c>
      <c r="D54" s="21">
        <v>1</v>
      </c>
      <c r="E54" s="24">
        <v>0</v>
      </c>
      <c r="F54" s="25">
        <v>2320</v>
      </c>
      <c r="G54" s="26">
        <v>1363.55</v>
      </c>
      <c r="H54" s="26">
        <f t="shared" si="26"/>
        <v>3683.55</v>
      </c>
      <c r="I54" s="48">
        <f t="shared" si="27"/>
        <v>3683.55</v>
      </c>
      <c r="J54" s="49"/>
      <c r="K54" s="55"/>
      <c r="L54" s="55"/>
      <c r="M54" s="51"/>
      <c r="N54" s="51"/>
      <c r="O54" s="51">
        <v>1363.55</v>
      </c>
    </row>
    <row r="55" customFormat="1" ht="65" customHeight="1" spans="1:15">
      <c r="A55" s="20">
        <v>52</v>
      </c>
      <c r="B55" s="35" t="s">
        <v>65</v>
      </c>
      <c r="C55" s="35" t="s">
        <v>66</v>
      </c>
      <c r="D55" s="36">
        <v>1</v>
      </c>
      <c r="E55" s="37">
        <v>0</v>
      </c>
      <c r="F55" s="38">
        <v>2320</v>
      </c>
      <c r="G55" s="39">
        <v>1371.07</v>
      </c>
      <c r="H55" s="39">
        <f t="shared" si="26"/>
        <v>3691.07</v>
      </c>
      <c r="I55" s="48">
        <f t="shared" si="27"/>
        <v>3691.07</v>
      </c>
      <c r="J55" s="49"/>
      <c r="K55" s="55"/>
      <c r="L55" s="55"/>
      <c r="M55" s="51"/>
      <c r="N55" s="51">
        <v>1371.07</v>
      </c>
      <c r="O55" s="51"/>
    </row>
    <row r="56" ht="24" customHeight="1" spans="1:18">
      <c r="A56" s="20">
        <v>53</v>
      </c>
      <c r="B56" s="40" t="s">
        <v>67</v>
      </c>
      <c r="C56" s="41"/>
      <c r="D56" s="20">
        <f t="shared" ref="D56:I56" si="28">D27+D49+D50+D51+D52+D53+D54+D55</f>
        <v>100</v>
      </c>
      <c r="E56" s="20">
        <f t="shared" si="28"/>
        <v>68208</v>
      </c>
      <c r="F56" s="20">
        <f t="shared" si="28"/>
        <v>170752</v>
      </c>
      <c r="G56" s="20">
        <f t="shared" si="28"/>
        <v>131742.8</v>
      </c>
      <c r="H56" s="20">
        <f t="shared" si="28"/>
        <v>302494.8</v>
      </c>
      <c r="I56" s="20">
        <f t="shared" si="28"/>
        <v>370702.8</v>
      </c>
      <c r="J56" s="14"/>
      <c r="K56" s="57">
        <f>I56</f>
        <v>370702.8</v>
      </c>
      <c r="L56" s="55" t="e">
        <f>G56-#REF!</f>
        <v>#REF!</v>
      </c>
      <c r="M56" s="51"/>
      <c r="N56" s="51"/>
      <c r="O56" s="51"/>
      <c r="Q56" s="3"/>
      <c r="R56" s="58"/>
    </row>
  </sheetData>
  <mergeCells count="14">
    <mergeCell ref="A1:J1"/>
    <mergeCell ref="E2:F2"/>
    <mergeCell ref="B27:C27"/>
    <mergeCell ref="B49:C49"/>
    <mergeCell ref="B56:C56"/>
    <mergeCell ref="A2:A3"/>
    <mergeCell ref="B2:B3"/>
    <mergeCell ref="B4:B26"/>
    <mergeCell ref="B28:B48"/>
    <mergeCell ref="C2:C3"/>
    <mergeCell ref="D2:D3"/>
    <mergeCell ref="H2:H3"/>
    <mergeCell ref="I2:I3"/>
    <mergeCell ref="J2:J3"/>
  </mergeCells>
  <pageMargins left="0.511811023622047" right="0.511811023622047" top="0.551181102362205" bottom="0.15748031496063" header="0.31496062992126" footer="0.31496062992126"/>
  <pageSetup paperSize="9" scale="85" orientation="portrait"/>
  <headerFooter/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2020-10-31T07:30:00Z</dcterms:created>
  <cp:lastPrinted>2023-12-22T01:49:00Z</cp:lastPrinted>
  <dcterms:modified xsi:type="dcterms:W3CDTF">2025-07-15T03:29:12Z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AAE2E9D42D4747A68E73F0BCB14FA596</vt:lpwstr>
  </property>
</Properties>
</file>